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rs/Desktop/"/>
    </mc:Choice>
  </mc:AlternateContent>
  <bookViews>
    <workbookView xWindow="0" yWindow="460" windowWidth="28800" windowHeight="16340" tabRatio="782"/>
  </bookViews>
  <sheets>
    <sheet name="Buxheti vjetor detajuar 2022" sheetId="1" r:id="rId1"/>
    <sheet name="plani punes KB Mat 2022" sheetId="3" r:id="rId2"/>
    <sheet name="Plani i konsul. me shpenzime" sheetId="4" r:id="rId3"/>
    <sheet name="Kosto e Sekretariatit" sheetId="7" r:id="rId4"/>
    <sheet name="Plani trajnimit KB Mat" sheetId="10" r:id="rId5"/>
    <sheet name="Cikli i Buxhetit KB MAT" sheetId="9" r:id="rId6"/>
    <sheet name="Normat Planet" sheetId="6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28" i="1"/>
  <c r="C58" i="1"/>
  <c r="E5" i="1"/>
  <c r="C55" i="1"/>
  <c r="C57" i="1"/>
  <c r="C56" i="1"/>
  <c r="C54" i="1"/>
  <c r="C59" i="1"/>
  <c r="E24" i="1"/>
  <c r="E6" i="1"/>
  <c r="E7" i="1"/>
  <c r="E8" i="1"/>
  <c r="E9" i="1"/>
  <c r="R6" i="4"/>
  <c r="E7" i="4"/>
  <c r="H7" i="4"/>
  <c r="O7" i="4"/>
  <c r="Q7" i="4"/>
  <c r="R7" i="4"/>
  <c r="E8" i="4"/>
  <c r="O8" i="4"/>
  <c r="Q8" i="4"/>
  <c r="R8" i="4"/>
  <c r="R10" i="4"/>
  <c r="R11" i="4"/>
  <c r="R12" i="4"/>
  <c r="R13" i="4"/>
  <c r="R14" i="4"/>
  <c r="R15" i="4"/>
  <c r="R16" i="4"/>
  <c r="R17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E36" i="4"/>
  <c r="O36" i="4"/>
  <c r="R36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E14" i="1"/>
  <c r="E19" i="1"/>
  <c r="E58" i="4"/>
  <c r="D23" i="7"/>
  <c r="D24" i="7"/>
  <c r="F7" i="7"/>
  <c r="F8" i="7"/>
  <c r="F9" i="7"/>
  <c r="F10" i="7"/>
  <c r="F11" i="7"/>
  <c r="F12" i="7"/>
  <c r="F13" i="7"/>
  <c r="D25" i="7"/>
  <c r="A23" i="3"/>
  <c r="A24" i="3"/>
  <c r="A25" i="3"/>
  <c r="A26" i="3"/>
  <c r="A27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1" i="3"/>
  <c r="A102" i="3"/>
  <c r="E44" i="1"/>
  <c r="E43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F58" i="4"/>
  <c r="P58" i="4"/>
  <c r="I58" i="4"/>
  <c r="J58" i="4"/>
  <c r="K58" i="4"/>
  <c r="L58" i="4"/>
  <c r="M58" i="4"/>
  <c r="N58" i="4"/>
  <c r="G58" i="4"/>
  <c r="Q58" i="4"/>
  <c r="O58" i="4"/>
  <c r="H58" i="4"/>
  <c r="E47" i="1"/>
</calcChain>
</file>

<file path=xl/comments1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3+3=6 dhurata x 2500 lek /person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 takime X 40 persona=320 persona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lek/person x 320 persona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 takime X 40 persona=320 persona x 5 flete kryesore per secilin =1600 flete = 3 topa letre = 3 x 500 lek = 1500 leke+100 lek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rreth  250 km , 30 litra  x 175 lek/liter=5250 lek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 per faqe boje  printimi x 1600 faqe = 6400 lek boje 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320 persona  x 100 lek/person=32000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 takime X 50 persona=100 persona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lek/person x 100 persona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 takime X 50 persona=100 persona x 5 flete kryesore per secilin =500 flete = 1 topa letre = 1 x 500 lek = 500 leke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 per faqe boje  printimi x 500 faqe = 2000 lek boje 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100 persona  x 100 lek/person=10000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 takime X 40 persona=320 persona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lek/person x 320 persona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 takime X 40 persona=320 persona x 5 flete kryesore per secilin =1600 flete = 3 topa letre = 3 x 500 lek = 1500 leke+100 lek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rreth  250 km , 30 litra  x 175 lek/liter=5250 lek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 per faqe boje  printimi x 1600 faqe = 6400 lek boje 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320 persona  x 100 lek/person=20000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 takime X 50 persona=100 persona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lek/person x 100 persona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 takime X 50 persona=100 persona x 5 flete kryesore per secilin =500 flete = 1 topa letre = 1 x 500 lek = 500 leke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 per faqe boje  printimi x 500 faqe = 2000 lek boje 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rreth  250 km , 30 litra  x 175 lek/liter=5250 lek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lek/faqe (, 50 persona  )x 250 faqe (5 faqe per person)   =5000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lek/person x 100 persona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 takime X 50 persona=100 persona x 5 flete kryesore per secilin =500 flete = 1 topa letre = 1 x 500 lek = 500 leke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 lek per faqe boje  printimi x 500 faqe = 2000 lek boje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duhet nje kompjuter per asistentin</t>
        </r>
      </text>
    </comment>
  </commentList>
</comments>
</file>

<file path=xl/comments4.xml><?xml version="1.0" encoding="utf-8"?>
<comments xmlns="http://schemas.openxmlformats.org/spreadsheetml/2006/main">
  <authors>
    <author>Mario Ndreca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Mario Ndreca:</t>
        </r>
        <r>
          <rPr>
            <sz val="9"/>
            <color indexed="81"/>
            <rFont val="Tahoma"/>
            <family val="2"/>
          </rPr>
          <t xml:space="preserve">
thirren edhe administrata per trajnimet</t>
        </r>
      </text>
    </comment>
  </commentList>
</comments>
</file>

<file path=xl/sharedStrings.xml><?xml version="1.0" encoding="utf-8"?>
<sst xmlns="http://schemas.openxmlformats.org/spreadsheetml/2006/main" count="554" uniqueCount="428">
  <si>
    <t>Numri</t>
  </si>
  <si>
    <t>Honorare per Keshillin (1/10 e pages se kryetarit)</t>
  </si>
  <si>
    <t>Muaji</t>
  </si>
  <si>
    <t>Janar</t>
  </si>
  <si>
    <t>Shkurt</t>
  </si>
  <si>
    <t>Mars</t>
  </si>
  <si>
    <t>Tema</t>
  </si>
  <si>
    <t xml:space="preserve">Numri I konsultimeve </t>
  </si>
  <si>
    <t xml:space="preserve">Shpenzimet </t>
  </si>
  <si>
    <t>Kancelari</t>
  </si>
  <si>
    <t>Shpenzime media</t>
  </si>
  <si>
    <t xml:space="preserve">Paketa fiskale </t>
  </si>
  <si>
    <t>Flete palosje</t>
  </si>
  <si>
    <t>Emision televiziv</t>
  </si>
  <si>
    <t>Shenime</t>
  </si>
  <si>
    <t>Karburant</t>
  </si>
  <si>
    <t>Qera salle</t>
  </si>
  <si>
    <t>Dieta</t>
  </si>
  <si>
    <t>Investime</t>
  </si>
  <si>
    <t>Periudha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</si>
  <si>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</si>
  <si>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</si>
  <si>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</si>
  <si>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</si>
  <si>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</si>
  <si>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</si>
  <si>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</si>
  <si>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</si>
  <si>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</si>
  <si>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Ndryshim buxheti</t>
  </si>
  <si>
    <t>Buxheti vjetor dhe PBA</t>
  </si>
  <si>
    <t>Lloji i konsultimit</t>
  </si>
  <si>
    <t>Nr</t>
  </si>
  <si>
    <t>Shtypshkrime</t>
  </si>
  <si>
    <t>Totali i shpenzimeve</t>
  </si>
  <si>
    <t>Shpenzime per foni</t>
  </si>
  <si>
    <t>etj</t>
  </si>
  <si>
    <t xml:space="preserve">buxheti, paketa fiskale, shitja dhenje me qera e pronave, miratimi I komisioneve te keshillit, rregullores se keshillit, plani strategjik I zhvillimit te bashkise, </t>
  </si>
  <si>
    <t>Komunikimi dhe mjetet e telefonise levizese</t>
  </si>
  <si>
    <t>Abonim ne revista e gazeta</t>
  </si>
  <si>
    <t>Degjese publike Bashkia qender</t>
  </si>
  <si>
    <t>Degjese publike NjA</t>
  </si>
  <si>
    <t>Blerje karta urimi per festat zyrtare</t>
  </si>
  <si>
    <t>Specialist Jurist, page, sigurime shoqerore</t>
  </si>
  <si>
    <t>Specialist Ekonomist, page, sigurime shoqerore</t>
  </si>
  <si>
    <t>Specialist Marredhenjeve me Publikun,  page, sigurime shoqerore</t>
  </si>
  <si>
    <t>Fond të barabartë për aktivitetin perfaqesues të secilit Këshilltar (fond perfaqesimi)</t>
  </si>
  <si>
    <t>Anëtarësim në organizata profesionale (tarifa)</t>
  </si>
  <si>
    <t>Blerje librash, botimesh te interesit te Keshillit</t>
  </si>
  <si>
    <t>Nr.</t>
  </si>
  <si>
    <t xml:space="preserve">Emertimi i shpenzimeve </t>
  </si>
  <si>
    <t xml:space="preserve">Muzeumi i keshillit </t>
  </si>
  <si>
    <t>Sekretari i Keshillit, page, sigurime shoqerore</t>
  </si>
  <si>
    <t>Shpenzime per dhurata ceremoniale</t>
  </si>
  <si>
    <t>Shpenzime per konsultime (detajuar te plani vjetor i konsultimeve)</t>
  </si>
  <si>
    <t>Fusha</t>
  </si>
  <si>
    <t>Normat, standarte dhe rregullorja per furnizimin me uje te pijshem</t>
  </si>
  <si>
    <t>Normat, standarte dhe rregullorja per menaxhimin e mbetjeve bashkiake</t>
  </si>
  <si>
    <t>Plani afatmesem per menaxhimin e mbetjeve bashkiake</t>
  </si>
  <si>
    <t>Plani afatmesem per furnizimin me uje te pijshem</t>
  </si>
  <si>
    <t>Normat, standarte dhe rregullorja per manaxhimin e ujrave te ndotur dhe te shiut</t>
  </si>
  <si>
    <t>Plani afatmesem per manaxhimin e ujrave te ndotur dhe te shiut</t>
  </si>
  <si>
    <t>Plani afatmesem per parqet e lulishtet dhe pemet</t>
  </si>
  <si>
    <t>Plani social</t>
  </si>
  <si>
    <t>Plani afatmesem per sherbimet e bibliotekave</t>
  </si>
  <si>
    <t>Rregullorja per ngritjen dhe fuksionimin e kryesive te fshatrave</t>
  </si>
  <si>
    <t>Rregullorja per ngritjen dhe fuksionimin e keshillave komunitare ne lagje</t>
  </si>
  <si>
    <t>Plani afatmesem per sitemin e kanaleve ujitese dhe vaditese</t>
  </si>
  <si>
    <t>Plani afatmesem per sigurine vendore</t>
  </si>
  <si>
    <t>Plani per zhvillimin  dhe mbareshtrimin e pyjeve dhe kullotave</t>
  </si>
  <si>
    <t>Normat, standartet per parandalimin dhe ndërmjetësimin i konflikteve ne komunitet</t>
  </si>
  <si>
    <t>Normat, standartet dhe rregullorja per sherbimin e policise bashkiake</t>
  </si>
  <si>
    <t>Normat, standartet dhe rregullorja per sherbimin zjarrefikes</t>
  </si>
  <si>
    <t>Normat, standartet dhe rregullorja per administrimin e pyjeve dhe kullotave</t>
  </si>
  <si>
    <t>Normat, standartet dhe rregullorja per tregjet publike</t>
  </si>
  <si>
    <t>Normat, standartet dhe rregullorja per perdorimin e sitemit te kanaleve ujitese dhe vaditese</t>
  </si>
  <si>
    <t>Normat, standartet dhe rregullorja per sherbimet e bibliotekave</t>
  </si>
  <si>
    <t>Normat, standartet dhe rregullorja per sherbimet e kujdesit shoqeror</t>
  </si>
  <si>
    <t>Normat, standartet dhe rregullorja per perdorimin  e parqeve e lulishteve, pemeve</t>
  </si>
  <si>
    <t>Plani strategjik per zhvillimin ekonomik (bujqesise, zhvillimit rural, turizmit, agrobiznesit)</t>
  </si>
  <si>
    <t>Plani per mbrojtjen dhe zhvillimin e komunitetit rome dhe egjipjan</t>
  </si>
  <si>
    <t xml:space="preserve">Plani per mbrojtjen e mjedisit, natyres dhe biodiversitetit </t>
  </si>
  <si>
    <t xml:space="preserve">Normat, standartet dhe rregullorja per mbrojtjen e mjedisit, natyres dhe biodiversitetit </t>
  </si>
  <si>
    <t>Plani per zhvillimin e kultures dhe mbrojtjen e trashegimise</t>
  </si>
  <si>
    <t>Normat, standartet dhe rregullorja per zhvillimin e kultures dhe mbrojtjen e trashegimise</t>
  </si>
  <si>
    <t>Plani afatmesem per eficencen e energjise dhe energjine e rinovueshme</t>
  </si>
  <si>
    <t>Normat, standartet dhe rregullorja per eficencen e energjise</t>
  </si>
  <si>
    <t>Normat, standartet dhe rregullorja per mbojtjen nga ndotja akustike</t>
  </si>
  <si>
    <t>Plani afatmesem per mbojtjen nga ndotja akustike</t>
  </si>
  <si>
    <t>Plani per komunikimin dhe konsultimin e publikut</t>
  </si>
  <si>
    <t>Plani per barazine gjinore</t>
  </si>
  <si>
    <t>Plani i investimeve kapitale</t>
  </si>
  <si>
    <t>Plani afatmesem per ndricimin publik</t>
  </si>
  <si>
    <t>Normat, standartet dhe rregullorja per ndricimin publik</t>
  </si>
  <si>
    <t>Normat, standartet dhe rregullorja per dekorin pubik</t>
  </si>
  <si>
    <t>Plani afatmesem per dekorin pubik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</si>
  <si>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</si>
  <si>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</si>
  <si>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manaxhimin e ujrave te larta, digave dhe rrezervuareve</t>
  </si>
  <si>
    <t>Plani per manaxhimin e ujrave te larta, digave dhe rrezervuareve</t>
  </si>
  <si>
    <t>Normat, standartet per ndertimin dhe administrimin e sistemit rrugor vendor</t>
  </si>
  <si>
    <t>Plani afatmesem per zhvillimin dhe administrimin e sistemit rrugor vendor</t>
  </si>
  <si>
    <t>Plani afatmesem per mbrojtjen e shendetit publik, sherbimit veterinar dhe mbrojtjes se konsumatorit</t>
  </si>
  <si>
    <t>Normat, standartet dhe rregullorja per mbrojtjen e shendetit publik, sherbimit veterinar dhe mbrojtjes se konsumatorit</t>
  </si>
  <si>
    <t>Plani per zhvillimin e rinise</t>
  </si>
  <si>
    <t>Plani i mbrojtjes civile</t>
  </si>
  <si>
    <t xml:space="preserve">Normat, standartet dhe rregullorja per administrimin dhe mbrojtja e tokave bujqësore </t>
  </si>
  <si>
    <t xml:space="preserve">Plani per administrimin dhe mbrojtja e tokave bujqësore </t>
  </si>
  <si>
    <t>Buxheti afatmesem dhe buxheti vjetor</t>
  </si>
  <si>
    <t>Plani per qeverisjen elektronike</t>
  </si>
  <si>
    <t>Plani fiskal</t>
  </si>
  <si>
    <t>Plani per parandalimin dhe ndërmjetësimin i konflikteve ne komunitet</t>
  </si>
  <si>
    <t>Plani per integritetin ne qeverisje</t>
  </si>
  <si>
    <t>Plani per zhvillimin e femijeve</t>
  </si>
  <si>
    <t>Plani per qeverisjen e mire dhe te hapur</t>
  </si>
  <si>
    <t>Plani strategjik i zhvillimit te bashkise</t>
  </si>
  <si>
    <t>Plani i menaxhimit te rikut</t>
  </si>
  <si>
    <t>Pershkrimi i Aktivitetit</t>
  </si>
  <si>
    <t>Permbledhese</t>
  </si>
  <si>
    <t>Plani afatmesem per administrimin e kopshteve</t>
  </si>
  <si>
    <t>Normat, standartet dhe rregullorja per administrimin e kopshteve</t>
  </si>
  <si>
    <t>Normat, standartet dhe rregullorja per administrimin e cerdheve</t>
  </si>
  <si>
    <t>Plani afatmesem per administrimin e cerdheve</t>
  </si>
  <si>
    <t>Normat, standartet dhe rregullorja per transportin publik</t>
  </si>
  <si>
    <t>Plani afatmesem per transportin publik</t>
  </si>
  <si>
    <t>Zhvillimi i Territorit</t>
  </si>
  <si>
    <t>Plani i Strehimit social</t>
  </si>
  <si>
    <t>Normat, standartet dhe rregullorja per strehimin social</t>
  </si>
  <si>
    <t>Siguria Publike</t>
  </si>
  <si>
    <t>Plani per sherbimin e zjarrefikes</t>
  </si>
  <si>
    <t>Rregullorja per Integritetin, Etiken dhe Konfliktin e Interesit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</si>
  <si>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</si>
  <si>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</si>
  <si>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</si>
  <si>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</si>
  <si>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perdorimin e sistemeve dhe te dhenave elektronike</t>
  </si>
  <si>
    <t>Rregullorja per menaxhimin e te dhenave personale</t>
  </si>
  <si>
    <t>Plani i huamarrjes vendore</t>
  </si>
  <si>
    <t>Mjedisi, natyra dhe biodiversitetit</t>
  </si>
  <si>
    <t>Zhvillimi Ekonomik, Bujqesia, Blegtoria, Zhvillmi rural, Turizimi</t>
  </si>
  <si>
    <t>Normat, standartet dhe rregullorja per barazine gjinore</t>
  </si>
  <si>
    <t>Normat, standartet dhe rregullorja per menaxhimin e qendrave rinore</t>
  </si>
  <si>
    <t>Normat, standartet dhe rregullorja per menaxhimin e qendrave per femijet</t>
  </si>
  <si>
    <t>Rishikimi i Planit te pergjithshem vendor</t>
  </si>
  <si>
    <t>Plani i pergjithshem vendor</t>
  </si>
  <si>
    <t>Infrastruktura dhe shërbimet publike</t>
  </si>
  <si>
    <t xml:space="preserve">Normat, standarte dhe rregulloret </t>
  </si>
  <si>
    <t>Strategjite e Planet</t>
  </si>
  <si>
    <t>Normat, standartet dhe rregullorja per zhvillimin e territorit</t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</si>
  <si>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</si>
  <si>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Reference ligji 139/2015, Ligji 68/2017, ligje sektoriale, ligje  horizontale</t>
  </si>
  <si>
    <t>Cdo miratim Normash, standartesh dhe rregulloresh per sherbimet bashkiake shoqerohet me konsultim publik (ligji 139/2015)</t>
  </si>
  <si>
    <t xml:space="preserve">TOTALI I SHPENZIMEVE </t>
  </si>
  <si>
    <t>Akomodim</t>
  </si>
  <si>
    <t>Leter</t>
  </si>
  <si>
    <t>Sherbime nga te trete per IT</t>
  </si>
  <si>
    <t>Njoftime ne media</t>
  </si>
  <si>
    <t>TOTALI I SHPENZIMEVE</t>
  </si>
  <si>
    <t>Degjese publike me OJF/etj</t>
  </si>
  <si>
    <t xml:space="preserve">Paga dhe sigurime mujore </t>
  </si>
  <si>
    <t>Vlefta vjetore</t>
  </si>
  <si>
    <t>ne  leke</t>
  </si>
  <si>
    <t xml:space="preserve">Miratimi i normave e standarteve te secilit prej  sherbimeve publike bashkiake. 
</t>
  </si>
  <si>
    <t>Konsultim per blerje/ qera/ tjetersim prone (shpronesim)</t>
  </si>
  <si>
    <t>Konsultim per planin strategjik te bashkise (miratim apo rishikim)</t>
  </si>
  <si>
    <r>
      <t>Degjese publike me OJF/</t>
    </r>
    <r>
      <rPr>
        <sz val="10"/>
        <rFont val="Times New Roman"/>
        <family val="1"/>
      </rPr>
      <t xml:space="preserve">ndertues </t>
    </r>
    <r>
      <rPr>
        <sz val="10"/>
        <rFont val="Times New Roman"/>
        <family val="1"/>
      </rPr>
      <t>etj</t>
    </r>
  </si>
  <si>
    <t>Anketimi vjetor per vleresimin nga komuniteti të punës dhe rezultateve të Këshillit</t>
  </si>
  <si>
    <t xml:space="preserve">Hartimi i raporit vjetor për transparencën në procesin e vendimmarrjes së Këshillit (ligji 146/2014, neni 20) </t>
  </si>
  <si>
    <t xml:space="preserve">Hartimi i raportit të veprimtarisë vjetore të Këshillit </t>
  </si>
  <si>
    <t>Uje, Pije joalkolike</t>
  </si>
  <si>
    <t>Boje printer/ fotokopje</t>
  </si>
  <si>
    <t>shpenzime te tjera</t>
  </si>
  <si>
    <t>Sherbimet e brendshme</t>
  </si>
  <si>
    <t>Miratim i normave, standarteve dhe rregullores se sherbimeve publike</t>
  </si>
  <si>
    <t>Miratim i normave, standarteve dhe rregullores se sherbimeve administrative (taksave, ankesave etj)</t>
  </si>
  <si>
    <t>Kujdesi, integrimi, dhe zhvillimi shoqeror</t>
  </si>
  <si>
    <t>Kultura, Edukimi, Sporti, Clodhja, Argëtimi, Zhvillimi I komunitetit</t>
  </si>
  <si>
    <t>Plani per zhvillimin e marredhenjeve ne komunitet dhe strukturat komunitare</t>
  </si>
  <si>
    <t>Normat, standartet dhe rregullorja per strukturat komunitare (fshat, lagje)</t>
  </si>
  <si>
    <t>Raport per performancen e sherbimit, ndermarrjes, institucionit, qendres, agjencise</t>
  </si>
  <si>
    <t>Degjese publike ne mbledhjen e keshillit apo komisionit te KB</t>
  </si>
  <si>
    <t>Miratim i Planit te sherbimit te qeverise (buxhet, fiskal, asete, BNj, huamarrje, qeverise elektronike, etj)</t>
  </si>
  <si>
    <t xml:space="preserve">Pershkrimi i aktiviteteve </t>
  </si>
  <si>
    <t>Akte individuale (ndihma ekonomike, bursa etj)</t>
  </si>
  <si>
    <t>Emertesa (psh, rrugesh), Tituj nderi (psh, qyetar nderi etj), Ceremoni</t>
  </si>
  <si>
    <t>Units</t>
  </si>
  <si>
    <t>Cost/Unit</t>
  </si>
  <si>
    <t>Total</t>
  </si>
  <si>
    <t>Building</t>
  </si>
  <si>
    <t>Media</t>
  </si>
  <si>
    <t>Salary Gross Full-time Assistant</t>
  </si>
  <si>
    <t>Total/Month</t>
  </si>
  <si>
    <t>Takse e perkohshme</t>
  </si>
  <si>
    <t>Monitorimi i zbatimit te buxhetit 4-mujor</t>
  </si>
  <si>
    <t>Rishikim buxhetit</t>
  </si>
  <si>
    <t>Aktivitetet</t>
  </si>
  <si>
    <t>Përgjegjës</t>
  </si>
  <si>
    <t>Afatet</t>
  </si>
  <si>
    <t>Miratimi i kalendarit për përgatitjen e PBA-së dhe projektbuxhetit vjetor</t>
  </si>
  <si>
    <t>Kryetari i njësisë së qeverisjes vendore</t>
  </si>
  <si>
    <t xml:space="preserve">31 Dhjetor </t>
  </si>
  <si>
    <t>Njësia përgjegjëse për tatim taksave</t>
  </si>
  <si>
    <t>31 Janar</t>
  </si>
  <si>
    <t>GMS &amp; EMP</t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</si>
  <si>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</si>
  <si>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</si>
  <si>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Plotësimi i kërkesave buxhetore të konsoliduara për çdo program dhe kërkesave shtesë sipas programeve nga drejtuesit e EMP-ve</t>
  </si>
  <si>
    <t>EMP-të &amp; Drejtoritë/Departamentet përkatëse</t>
  </si>
  <si>
    <t>1-10 Maj</t>
  </si>
  <si>
    <t>Vlerësimi dhe miratimi nga GMS-ja i kërkesave buxhetore të paraqitura nga drejtuesit e EMP-ve</t>
  </si>
  <si>
    <t>15 Maj</t>
  </si>
  <si>
    <t>Hartimi i draft-dokumentit të PBA-së dhe dërgimi në MF (formatet e dërguara nga MF-ja)</t>
  </si>
  <si>
    <t>GMS &amp; EMP &amp; Kryetari i njësisë</t>
  </si>
  <si>
    <t>1 Qershor</t>
  </si>
  <si>
    <t>Kryetari i njësisë &amp; GMS</t>
  </si>
  <si>
    <t>30 Qershor</t>
  </si>
  <si>
    <t>5 Korrik</t>
  </si>
  <si>
    <t>20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</si>
  <si>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</si>
  <si>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25 Korrik</t>
  </si>
  <si>
    <t>Finalizimit të projektit të dokumentit të programit buxhetor afatmesëm të rishikuar dhe publikimi i tij</t>
  </si>
  <si>
    <t>Dëgjesat publike për PBA-në</t>
  </si>
  <si>
    <t>Gusht - Shtator</t>
  </si>
  <si>
    <t>15 Shtator</t>
  </si>
  <si>
    <t>Zhvillimi i seancave të konsultimit dhe reflektimi i sugjerimeve në dokumentin final të PBA-së</t>
  </si>
  <si>
    <t>Kryetari i njësisë &amp; GMS &amp; EMP</t>
  </si>
  <si>
    <t>5 Tetor</t>
  </si>
  <si>
    <t>30 Nëntor</t>
  </si>
  <si>
    <t>25 Dhjetor</t>
  </si>
  <si>
    <t>Publikimi i dokumentit të PBA-së përfundimtare dhe projekt-buxhetit vjetor</t>
  </si>
  <si>
    <t>31 Dhjetor</t>
  </si>
  <si>
    <t xml:space="preserve">Shqyrtim i raportit te Kryetarit të Bashkisë për të ardhurat </t>
  </si>
  <si>
    <t xml:space="preserve">Shqyrtim i projekt buxhetit (sipas etapave te miratimit te buxhetit), Shqyrtim i planit fiskal dhe zbatimit </t>
  </si>
  <si>
    <t>Raport per performancen e qeverisjes bashkiake, ankesa e kerkesa, konsultime, transparenca etj</t>
  </si>
  <si>
    <t>ROLI</t>
  </si>
  <si>
    <t>V</t>
  </si>
  <si>
    <t>P</t>
  </si>
  <si>
    <t>Perfaqesues</t>
  </si>
  <si>
    <t>Vendim-marres</t>
  </si>
  <si>
    <t>Mbikqyres</t>
  </si>
  <si>
    <t>M</t>
  </si>
  <si>
    <t>Roli</t>
  </si>
  <si>
    <t>PLANI I VENDIM-MARRJES (shqyrtim+miratim)</t>
  </si>
  <si>
    <t>Konsultim per planin e pergjithshem vendor apo ndryshimet e tij (ligji nr. 107/2014)</t>
  </si>
  <si>
    <t>Konsultim per iniciativa qytetare</t>
  </si>
  <si>
    <t>Përgatitja dhe miratimi në këshillin e njësisë i tavaneve përgatitore për secilin program buxhetor</t>
  </si>
  <si>
    <t>Shqyrtimi i rekomandimeve për draft PBA-në dhe përgatitja e opinionit në lidhje me të. Draft PBA-ja shoqëruar nga rekomandimi dhe vlerësimi i tyre paraqiten në këshillin e njësisë për miratim</t>
  </si>
  <si>
    <t xml:space="preserve">Dërgimi me shkrim dhe elektronikisht i PBA-së së miratuar nga këshilli në MF. </t>
  </si>
  <si>
    <t>Publikimi i dokumentit të parë të PBA-së  të miratuar</t>
  </si>
  <si>
    <t>Përgatitja e dokumentit final të PBA-së dhe projekt-buxhetit vjetor dhe paraqitja për shqyrtim dhe miratim në këshill</t>
  </si>
  <si>
    <t>Bashkia dërgon në MinFin dokumentin e programit buxhetor afatmesëm të rishikuar, të miratuar nga këshilli i njësisë, së bashku me një informacion mbi rekomandimet e dhëna nga MinFin -ja gjatë fazës së parë.</t>
  </si>
  <si>
    <t>Këshilli i Bashkisës</t>
  </si>
  <si>
    <t xml:space="preserve">Hartimi i raportit me vlerësime paraprake afatmesme të të ardhurave </t>
  </si>
  <si>
    <t>15 Mars</t>
  </si>
  <si>
    <t>Keshilli miraton projekt dokumentin e programit buxhetor afatmesëm</t>
  </si>
  <si>
    <t xml:space="preserve">Paga </t>
  </si>
  <si>
    <t>Shpenzime operative</t>
  </si>
  <si>
    <t xml:space="preserve">            Honorare  Keshilli Bashkiak</t>
  </si>
  <si>
    <t xml:space="preserve">           Shpenzime te tjera </t>
  </si>
  <si>
    <t xml:space="preserve">Zerat e shpenzimeve </t>
  </si>
  <si>
    <t>Fond kontigjence</t>
  </si>
  <si>
    <t>Tematika</t>
  </si>
  <si>
    <t>Viti</t>
  </si>
  <si>
    <t>Implementimi i Rr K Bashkiak</t>
  </si>
  <si>
    <t>Implementimi i Rr K Bashkiak per konsultimet me publikun</t>
  </si>
  <si>
    <t>Implementimi i Rr KB per Kodin e Etkies</t>
  </si>
  <si>
    <t>Implementimi i Rr. Ankesave, Kerkesave, nismave dhe peticioneve</t>
  </si>
  <si>
    <t>gusht</t>
  </si>
  <si>
    <r>
      <t xml:space="preserve">Miratimi në </t>
    </r>
    <r>
      <rPr>
        <b/>
        <sz val="10"/>
        <rFont val="Times New Roman"/>
        <family val="1"/>
      </rPr>
      <t>Këshilli</t>
    </r>
    <r>
      <rPr>
        <sz val="10"/>
        <rFont val="Times New Roman"/>
        <family val="1"/>
      </rPr>
      <t xml:space="preserve"> i tavaneve përgatitore për secilin program buxhetor</t>
    </r>
  </si>
  <si>
    <r>
      <t xml:space="preserve">Miratimi nga </t>
    </r>
    <r>
      <rPr>
        <b/>
        <sz val="10"/>
        <rFont val="Times New Roman"/>
        <family val="1"/>
      </rPr>
      <t>Këshilli</t>
    </r>
    <r>
      <rPr>
        <sz val="10"/>
        <rFont val="Times New Roman"/>
        <family val="1"/>
      </rPr>
      <t xml:space="preserve"> i tavaneve përfundimtare të shpenzimeve të programit buxhetor afatmesëm në nivel programi </t>
    </r>
  </si>
  <si>
    <r>
      <t xml:space="preserve">Miratimi nga </t>
    </r>
    <r>
      <rPr>
        <b/>
        <sz val="10"/>
        <rFont val="Times New Roman"/>
        <family val="1"/>
      </rPr>
      <t>Këshilli</t>
    </r>
    <r>
      <rPr>
        <sz val="10"/>
        <rFont val="Times New Roman"/>
        <family val="1"/>
      </rPr>
      <t xml:space="preserve"> i dokumentit te programit buxhetor afatmesëm të rishikuar</t>
    </r>
  </si>
  <si>
    <r>
      <t>Zhvillimi nga</t>
    </r>
    <r>
      <rPr>
        <b/>
        <sz val="10"/>
        <rFont val="Times New Roman"/>
        <family val="1"/>
      </rPr>
      <t xml:space="preserve"> Këshilli</t>
    </r>
    <r>
      <rPr>
        <sz val="10"/>
        <rFont val="Times New Roman"/>
        <family val="1"/>
      </rPr>
      <t xml:space="preserve"> seancave të konsultimitme publikun per PBA dhe buxhetin vjetor</t>
    </r>
  </si>
  <si>
    <r>
      <t xml:space="preserve">Miratimi nga </t>
    </r>
    <r>
      <rPr>
        <b/>
        <sz val="10"/>
        <rFont val="Times New Roman"/>
        <family val="1"/>
      </rPr>
      <t xml:space="preserve">Këshilli </t>
    </r>
    <r>
      <rPr>
        <sz val="10"/>
        <rFont val="Times New Roman"/>
        <family val="1"/>
      </rPr>
      <t>i dokumentit të PBA-së përfundimtare dhe projekt-buxhetit vjetor</t>
    </r>
  </si>
  <si>
    <t>Miraton kalendarin e programit buxhetor afatmesëm dhe të buxhetit vjetor</t>
  </si>
  <si>
    <t xml:space="preserve">implementimi i Rregullores se Strukturave Komunitare dhe Bashkeveprimit me KB </t>
  </si>
  <si>
    <t>Kosto e Pajisjeve</t>
  </si>
  <si>
    <t>Pajisje</t>
  </si>
  <si>
    <t>Zyra</t>
  </si>
  <si>
    <t>Vizita ne terren</t>
  </si>
  <si>
    <t>Audio/Video sistem regjistrimi</t>
  </si>
  <si>
    <t xml:space="preserve">Web page </t>
  </si>
  <si>
    <t>makina</t>
  </si>
  <si>
    <t>Shpenzime Operative</t>
  </si>
  <si>
    <t xml:space="preserve"> Nentotal 1 </t>
  </si>
  <si>
    <t>Shpenzime Operative Mujore</t>
  </si>
  <si>
    <t>Paga</t>
  </si>
  <si>
    <t>Paga Bruto Sekretari</t>
  </si>
  <si>
    <t>Logjistik</t>
  </si>
  <si>
    <t>shofer</t>
  </si>
  <si>
    <t>Kosto TOTALE ( 1+2)</t>
  </si>
  <si>
    <r>
      <rPr>
        <b/>
        <sz val="10"/>
        <color rgb="FFC00000"/>
        <rFont val="Calibri Light"/>
        <family val="2"/>
      </rPr>
      <t>Nentotal 2(</t>
    </r>
    <r>
      <rPr>
        <b/>
        <sz val="10"/>
        <color rgb="FF000000"/>
        <rFont val="Calibri Light"/>
        <family val="2"/>
      </rPr>
      <t>Year)</t>
    </r>
  </si>
  <si>
    <t xml:space="preserve">Trajnim te Sekretarit dhe Keshillit mbi zbatimin e Rregullores se Brendshme </t>
  </si>
  <si>
    <t>Mbledhje e Keshillt (1)</t>
  </si>
  <si>
    <t>Miratimi i Ndihmes Ekonomike</t>
  </si>
  <si>
    <t>Trajnim te Sekretarit dhe Keshillit mbi zbatimin e Rregullores per Kodin e Etikes</t>
  </si>
  <si>
    <t xml:space="preserve">Këshillit informohet dhe diskuton raportin e katër mujorit të tretë, dhe njëkohësisht i dymbëdhjetë mujorit, mbi performancën e produkteve për secilin program të buxhetit vjetor  të vitit paraardhës  të Bashkisë të paraqitur nga Kryetari i Bashkisë, përfshirë raportin mbi të ardhurat e paarkëtuara (Udhëzimi i MinFin nr. 22 datë 30.7.2018 ‘Për monitorimi i buxhetit njësive qeverisjes vendore’) </t>
  </si>
  <si>
    <t>Këshilli miraton raportin e vlerësimeve dhe të parashikimeve afatmesme të të ardhurave (deri me 1 Mars (Ligji nr. 68/2017, neni 34/1))</t>
  </si>
  <si>
    <t>Mbledhje e Keshillt (2)</t>
  </si>
  <si>
    <t>Takimi vjetor i Këshillit me qytetaret per prezantimin e raportit te veprimtarise vjetore (llogaridhenja) 4 NJAD+1 Biznesi + 1 OJF</t>
  </si>
  <si>
    <t>Trajnim te Sekretarit dhe Keshillit mbi hartimin e Planit te Aktiviteteve dhe Buxhetimin e  KB</t>
  </si>
  <si>
    <t>Trajnim te Sekretarit dhe Keshillit mbi zbatimin e Rregullores se K. Bashkiak per konsultimet me publikun</t>
  </si>
  <si>
    <t>Shqyrtimdhe miratimi  i tavaneve përgatitore të shpenzimeve të programit buxhetor afatmesëm në nivel programi (deri me 15 Mars)</t>
  </si>
  <si>
    <t>Këshillit informohet dhe diskuton raportin e parë katër-mujor mbi performancën e produkteve për secilin program të buxhetit vjetor të vitit korent të Bashkisë të paraqitur nga Kryetari i Bashkisë, përfshirë raportin mbi të ardhurat e paarkëtuara (Udhëzimi i MinFin nr. 22 datë 30.7.2018 ‘Për monitorimi i buxhetit njësive qeverisjes vendore’)</t>
  </si>
  <si>
    <t>Këshillit merr nga Kryetari i Bashkisë raportin e konsoliduar për veprimtarinë financiare dhe zbatimin e buxhetit vjetor të vitit paraardhës të Bashkisë (Ligji nr. 68/2017, neni 51/1)</t>
  </si>
  <si>
    <t xml:space="preserve">Trajnim te Sekretarit dhe Keshillit mbi zbatimin e Rregullores  Ankesave, Kerkesave, nismave dhe peticioneve     </t>
  </si>
  <si>
    <t>Me kërkesë të Këshillit Bashkiak, Kryetari i Bashkisë raporton për çështje që kanë lidhje me zbatimin e buxhetit dhe kontrollin e brendshëm financiar publik të Bashkisë dhe të njësive shpenzuese në varësi të Bashkisë (Ligji nr. 68/2017, neni 48/6)</t>
  </si>
  <si>
    <t>Këshilli zhvillon seancave të konsultimeve me publikun  mbi rishikimin e buxhetit  (1 konsultim ne qytet dhe 1 konsultim ne zonen gjeografike qe efektohet nga ndryshimi, Biznesi , OJF,grupe interesi  )</t>
  </si>
  <si>
    <t>Miratimi nga Këshilli i tavaneve përfundimtare të shpenzimeve të programit buxhetor afatmesëm në nivel programi (deri me 20 Korrik)</t>
  </si>
  <si>
    <t>Këshilli miraton projektin e dytë të dokumentit të programit buxhetor afatmesëm (PBA), të rishikuar (deri me 10 Shtator)</t>
  </si>
  <si>
    <t>Këshilli reflekton propozimet e dokumentuara nga konsultimet me publikun dhe në bashkëpunim me Kryetarin e Bashkisë bën ndryshimet përkatëse në dokumentin e dytë të programit buxhetor afatmesëm</t>
  </si>
  <si>
    <t>Këshillit informohet dhe diskuton raportin e dytë katër-mujor, dhe njëkohësisht tetëmujor, mbi performancën e produkteve për secilin program të buxhetit vjetor të vitit korent të Bashkisë të paraqitur nga Kryetari i Bashkisë, përfshirë raportin mbi të ardhurat e paarkëtuara  (Udhëzimi i MinFin nr. 22 datë 30.7.2018 ‘Për monitorimi i buxhetit njësive qeverisjes vendore’)-Monitorimi i zbatimit te buxhetit 8-mujor</t>
  </si>
  <si>
    <t>Këshilli merr nga Kryetari i Bashkisë projekt dokumentin përfundimtar të programit buxhetor afatmesëm dhe të projekt-buxhetit vjetor</t>
  </si>
  <si>
    <t>Ceremoni dhenje titull nderi me rastin e festave te Nentorit</t>
  </si>
  <si>
    <t>Këshilli bën publik në faqen e internetit të Bashkisë projekt dokumentin përfundimtar të PBA-së dhe të projekt-buxhetit vjetor të depozituar nga Kryetari i Bashkisë</t>
  </si>
  <si>
    <t>Këshilli shqyrton dhe miraton projektin e tretë të dokumentit të PBA-në dhe buxhetin vjetor (deri me 25 Dhjetor)</t>
  </si>
  <si>
    <t>Miratimi i kalendarit për përgatitjen e programit buxhetor afatmesëm dhe të buxhetit vjetor</t>
  </si>
  <si>
    <t>P/M</t>
  </si>
  <si>
    <t>Degjese publike NjA dhe Bashkia qender</t>
  </si>
  <si>
    <t>Degjese publike me OJF/Biznese/ grupe interesi</t>
  </si>
  <si>
    <t>Degjese publike NJA qe afektoet</t>
  </si>
  <si>
    <t>Degjese publike me OJF/etj/grupe interesi</t>
  </si>
  <si>
    <t>shpenzime (Energji, Uje, Internet, posta, telefon, mirembajtje e web. etc.)</t>
  </si>
  <si>
    <t xml:space="preserve">Kancelari, Leter shkrimi, Boje printeri,mirmbajtje fotokopje dhe kompjutera </t>
  </si>
  <si>
    <t>Vendime per dhenie Tituj Nderi</t>
  </si>
  <si>
    <t>Kompjuter/Laptop</t>
  </si>
  <si>
    <t>Salary Gross Part-time Assistant (ekomomist)</t>
  </si>
  <si>
    <t>Mirembajtja e rregjistrit te Ankesave, kërkesave dhe vërejtjeve (ligji nr. 139/2015, neni 19, ligji nr. 146/2014, neni 21)</t>
  </si>
  <si>
    <t>Analize e çeshtjeve te rrugeve nga Agjensia e infrastruktures rrugore dhe  sherbimeve Mbeshtetese</t>
  </si>
  <si>
    <t>Vizite studimore jashte Shqiperie (Kosove)</t>
  </si>
  <si>
    <r>
      <rPr>
        <b/>
        <sz val="14"/>
        <rFont val="Times New Roman"/>
        <family val="1"/>
      </rPr>
      <t>Pritje e delegacionit</t>
    </r>
    <r>
      <rPr>
        <sz val="14"/>
        <rFont val="Times New Roman"/>
        <family val="1"/>
      </rPr>
      <t xml:space="preserve"> nga keshilla homologe (0)</t>
    </r>
  </si>
  <si>
    <t>Vlera vjen nga sheet Plani i konsult me shpenz</t>
  </si>
  <si>
    <r>
      <t>Tavolina , Karrige /</t>
    </r>
    <r>
      <rPr>
        <sz val="10"/>
        <color rgb="FFC00000"/>
        <rFont val="Calibri Light"/>
        <family val="2"/>
      </rPr>
      <t xml:space="preserve">Etazhe </t>
    </r>
  </si>
  <si>
    <t xml:space="preserve">Karburant  </t>
  </si>
  <si>
    <t>Mirembajtje pajisje kompjuterike/fotokopje/printera, etj</t>
  </si>
  <si>
    <r>
      <t>Ekspertize</t>
    </r>
    <r>
      <rPr>
        <sz val="10"/>
        <color rgb="FF3366FF"/>
        <rFont val="Times New Roman"/>
        <family val="1"/>
      </rPr>
      <t xml:space="preserve"> ( ne vit)</t>
    </r>
  </si>
  <si>
    <t>per 30 persona *50 lek/person</t>
  </si>
  <si>
    <t>Kancelari per zyre, Leter shkrimi, Boje printeri, boje fotkopje</t>
  </si>
  <si>
    <t>6 dhurata *2500lek</t>
  </si>
  <si>
    <t>Shpenzime (Energji, Uje, Internet, posta, telefon, mirembajtje e web. Karburant, etc.)</t>
  </si>
  <si>
    <t>Plani i Aktiviteteve te KB dhe Buxhetimi</t>
  </si>
  <si>
    <t>Buxheti dhe PBA perfshire buhetimin gjinor</t>
  </si>
  <si>
    <t>Analiza e Rendit  (komisariati dhe policia bashkiake)</t>
  </si>
  <si>
    <t xml:space="preserve">Analize  per vaditjen nga Agjensia e kullimit dhe vaditjes </t>
  </si>
  <si>
    <t>Analize e Arsimit nga Drejtoria e Arsimit , Kultures, Rinise dhe Sporteve.</t>
  </si>
  <si>
    <t>nuk jane perfshire Kryetaret e fshatrave dhe lagjeve</t>
  </si>
  <si>
    <r>
      <t xml:space="preserve">Shqyrtimit dhe miratimi </t>
    </r>
    <r>
      <rPr>
        <b/>
        <sz val="10"/>
        <rFont val="Times New Roman"/>
        <family val="1"/>
      </rPr>
      <t>në Këshilli</t>
    </r>
    <r>
      <rPr>
        <sz val="10"/>
        <rFont val="Times New Roman"/>
        <family val="1"/>
      </rPr>
      <t xml:space="preserve"> i raportit për parashikimin e të ardhurave (deri me 1 Mars)</t>
    </r>
  </si>
  <si>
    <t>Programi  01110</t>
  </si>
  <si>
    <t xml:space="preserve">Brenda datës 30 qershor, këshilli i njësisë së vetëqeverisjes vendore shqyrton dhe miraton projektin e parë të programit buxhetor afatmesëm, duke shprehur edhe opinionin e tij për rekomandimet e Ministrisë së Financave. </t>
  </si>
  <si>
    <t xml:space="preserve">Miratimi i linjave te trasnportit te mesuesve dhe nxenesve </t>
  </si>
  <si>
    <t xml:space="preserve">Shqyrtim te  projekt dokumentit te programit buxhetor afatmesëm reflektim te ndryshimeve </t>
  </si>
  <si>
    <t xml:space="preserve">Sigurime shoqerore ,shendetsor+tatim </t>
  </si>
  <si>
    <t xml:space="preserve">Vendimet e Prefektit për rishqyrtim të akteve të Këshillit, </t>
  </si>
  <si>
    <r>
      <t xml:space="preserve">Këshilli shqyrton dhe </t>
    </r>
    <r>
      <rPr>
        <b/>
        <sz val="12"/>
        <rFont val="Times New Roman"/>
        <family val="1"/>
      </rPr>
      <t>miraton raportin e konsoliduar vjetor</t>
    </r>
    <r>
      <rPr>
        <sz val="12"/>
        <rFont val="Times New Roman"/>
        <family val="1"/>
      </rPr>
      <t xml:space="preserve"> për veprimtarinë financiare dhe zbatimin e buxhetit të Bashkisë, përfshirë dhe institucionet e saj të varësisë  (Ligji nr. 68/2017, neni 51/1)</t>
    </r>
  </si>
  <si>
    <r>
      <rPr>
        <b/>
        <sz val="14"/>
        <rFont val="Times New Roman"/>
        <family val="1"/>
      </rPr>
      <t xml:space="preserve">Hartim i dokumenteve planifikues e rregullator te KB: </t>
    </r>
    <r>
      <rPr>
        <sz val="14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</si>
  <si>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4"/>
        <rFont val="Times New Roman"/>
        <family val="1"/>
      </rPr>
      <t>: iniciativa qytetare legjislative</t>
    </r>
  </si>
  <si>
    <r>
      <t xml:space="preserve">Këshilli merr nga Kryetari i Bashkisë për shqyrtimit raportin për parashikimin afatmesme të të ardhurave, për një periudhë 6 vjecare </t>
    </r>
    <r>
      <rPr>
        <i/>
        <sz val="12"/>
        <rFont val="Times New Roman"/>
        <family val="1"/>
      </rPr>
      <t>(Ligji nr. 68/2017, neni 34/1)</t>
    </r>
  </si>
  <si>
    <t>Analize per pregatitjen e festave te Nentorit nga Drejtoria e Sherbimeve dhe Drejtoria e Arsimit , Kultures, Rinise dhe Sporteve.</t>
  </si>
  <si>
    <r>
      <rPr>
        <b/>
        <sz val="14"/>
        <rFont val="Times New Roman"/>
        <family val="1"/>
      </rPr>
      <t>Trajnime:</t>
    </r>
    <r>
      <rPr>
        <sz val="14"/>
        <rFont val="Times New Roman"/>
        <family val="1"/>
      </rPr>
      <t xml:space="preserve"> Te Këshilltarëve (7 gjithesej ne vit, 5 me fond jo te keshillit dhe 2 me fond te Keshillit); Trajnime te Sekretariatit (7 gjithesej ne vit, 5 me fond jo te keshillit dhe 2 me fond te Keshillit) (trajnime per buxhetimin, konsultimet me publikun, Mbledhjen e keshillit, etj..)</t>
    </r>
  </si>
  <si>
    <t>Monitorimi ne terren i strukturave komunitare (3 vizita ne terren)</t>
  </si>
  <si>
    <t>Këshilli shqyrton dhe miraton planin vjetor te punes se Keshillit per 2022 (deri me 25 Dhjetor)</t>
  </si>
  <si>
    <t>Keshilli Bashkiak Mat</t>
  </si>
  <si>
    <t>Kosto Totale e Sekretariatit te Keshillit Bashkiak MAT 2021</t>
  </si>
  <si>
    <t>Plani trajnimit te Keshilltareve te Bashkise MAT, 2021-2023</t>
  </si>
  <si>
    <t>Cikli i Buxhetit KB MAT</t>
  </si>
  <si>
    <r>
      <rPr>
        <b/>
        <sz val="14"/>
        <rFont val="Times New Roman"/>
        <family val="1"/>
      </rPr>
      <t>Pjesëmarrje ne konferenca</t>
    </r>
    <r>
      <rPr>
        <sz val="14"/>
        <rFont val="Times New Roman"/>
        <family val="1"/>
      </rPr>
      <t xml:space="preserve"> e aktivitete të ngjashme (0 ne vit)</t>
    </r>
  </si>
  <si>
    <t xml:space="preserve">Këshilli informohet dhe diskuton planin vjetor të prokurimit për të gjitha projektet e reja dhe ato në vazhdim të paraqitur nga Kryetari i Bashkisë  </t>
  </si>
  <si>
    <r>
      <t xml:space="preserve">Pjesëmarrje ne konferenca e aktivitete të ngjashme </t>
    </r>
    <r>
      <rPr>
        <sz val="11"/>
        <color rgb="FFFF0000"/>
        <rFont val="Times New Roman"/>
        <family val="1"/>
      </rPr>
      <t xml:space="preserve"> nje emision ne media</t>
    </r>
  </si>
  <si>
    <r>
      <t>Paga Bruto Asistent (me kohe te plote)</t>
    </r>
    <r>
      <rPr>
        <sz val="10"/>
        <color rgb="FFC00000"/>
        <rFont val="Calibri Light"/>
        <family val="2"/>
      </rPr>
      <t xml:space="preserve"> Jurist</t>
    </r>
  </si>
  <si>
    <t xml:space="preserve">Fotokopje </t>
  </si>
  <si>
    <t>Analiza e planit social nga Drejtoria e sherbimeve (sek Nd ekonomike dhe kujdesit social)</t>
  </si>
  <si>
    <t>Miratimi I dhenies se bursave per nxenesit resident ne konvikt</t>
  </si>
  <si>
    <t>Miratimi i kritereve te 6%</t>
  </si>
  <si>
    <t>Analize per zbatimin e PPV nga Drejtoria e Planifikimit dhe Zhvillimit te Territorit</t>
  </si>
  <si>
    <t xml:space="preserve">Vendim per miratimin e linjave te transportit te mesuesve dhe nxenesve </t>
  </si>
  <si>
    <t>Analize per menaxhimin e mbetjeve nga Drejtoria e Sherbimeve</t>
  </si>
  <si>
    <t>Ndryshim ne buxhet</t>
  </si>
  <si>
    <t>Analize e ceshtjeve te arsimit</t>
  </si>
  <si>
    <t>Analiza e emergjencave Civile ( Zjarre, Termete , etj) nga Drejtoria e  Sherbimeve Publike, sektori i emegjencave Civile</t>
  </si>
  <si>
    <t>Flete palosje (1000 kopje)</t>
  </si>
  <si>
    <r>
      <rPr>
        <b/>
        <sz val="14"/>
        <rFont val="Times New Roman"/>
        <family val="1"/>
      </rPr>
      <t>Mbledhje Keshilli</t>
    </r>
    <r>
      <rPr>
        <sz val="14"/>
        <rFont val="Times New Roman"/>
        <family val="1"/>
      </rPr>
      <t xml:space="preserve"> (gjithesj </t>
    </r>
    <r>
      <rPr>
        <sz val="14"/>
        <color rgb="FFFF0000"/>
        <rFont val="Times New Roman"/>
        <family val="1"/>
      </rPr>
      <t>15=</t>
    </r>
    <r>
      <rPr>
        <sz val="14"/>
        <rFont val="Times New Roman"/>
        <family val="1"/>
      </rPr>
      <t>12+3, 9 muaj nga nje mbledhje/muaj+ 3 muaj ku mbahen 2 mbledhje ne muaj)</t>
    </r>
  </si>
  <si>
    <t xml:space="preserve"> Vendim per blerje/ qera/ tjetersim prone (shpronesim) </t>
  </si>
  <si>
    <r>
      <t xml:space="preserve">Pjesemarrje ne organet drejtuese </t>
    </r>
    <r>
      <rPr>
        <sz val="14"/>
        <rFont val="Times New Roman"/>
        <family val="1"/>
      </rPr>
      <t>te agjencive ku Keshilli eshte anetar apo perfaqesohet (0)</t>
    </r>
  </si>
  <si>
    <r>
      <t>Monitorim, hetim, auditim</t>
    </r>
    <r>
      <rPr>
        <sz val="14"/>
        <rFont val="Times New Roman"/>
        <family val="1"/>
      </rPr>
      <t xml:space="preserve"> i njesive shpenzuese te varesise se Bashkise (Drejtori, Agjensi )(</t>
    </r>
    <r>
      <rPr>
        <b/>
        <sz val="14"/>
        <color rgb="FFC00000"/>
        <rFont val="Times New Roman"/>
        <family val="1"/>
      </rPr>
      <t>8</t>
    </r>
    <r>
      <rPr>
        <sz val="14"/>
        <rFont val="Times New Roman"/>
        <family val="1"/>
      </rPr>
      <t>), strukturave komunitare (vizita ne terren) (</t>
    </r>
    <r>
      <rPr>
        <b/>
        <sz val="14"/>
        <color rgb="FFC00000"/>
        <rFont val="Times New Roman"/>
        <family val="1"/>
      </rPr>
      <t>6</t>
    </r>
    <r>
      <rPr>
        <sz val="14"/>
        <rFont val="Times New Roman"/>
        <family val="1"/>
      </rPr>
      <t>) Komsi, Lis, Dorjan, Macukull, Rukaj, Ulez.</t>
    </r>
  </si>
  <si>
    <t>Mbledhjet e Komisioneve te Perhershem te: 1. Finances dhe Buxhetit; 2 Komisioni i punes dhe çeshtjeve sociale ;                                                      3. Komisioni i Arsimit, Kultures, Shendetesise dhe sporteve; 4. Kom barazise gjinore dhe perfshirjes sociale</t>
  </si>
  <si>
    <t xml:space="preserve">Miratimi i Ndihmes Ekonomike </t>
  </si>
  <si>
    <t>Mbledhjet e Komisioneve te Perhershem te: 1. Finances dhe Buxhetit;   2. Komisioni i punes dhe çeshtjeve sociale;                                3  Komisioni i sigurise dhe emergjencave; 4. Komisioni Arsimit Kultures shendetesise dhe sporteve</t>
  </si>
  <si>
    <t>Mbledhjet e Komisioneve te Perhershem te: 1. Finances dhe Buxhetit;  2. Komisioni i punes dhe çeshtjeve sociale;                                          3  Komisioni i sigurise dhe emergjencave</t>
  </si>
  <si>
    <t xml:space="preserve"> Këshilli zhvillon seancave të konsultimeve me publikun  mbi paketen fiskale   8 NjA +1 Biznesi + 1 OJF/grupe interesi                                       </t>
  </si>
  <si>
    <t>Mbledhjet e Komisioneve te Perhershem te: 1. Finances dhe Buxhetit; 2. Komisioni i punes dhe çeshtjeve sociale;                                                          3. Komisioni juridik dhe marredhenieve me jashte</t>
  </si>
  <si>
    <t xml:space="preserve">Shkembim eksperinece , Nje vizite ne keshillin bashkiak Vlore </t>
  </si>
  <si>
    <t>Mbledhjet e Komisioneve te Perhershem te: 1. Finances dhe Buxhetit; 2. Komisioni i punes dhe çeshtjeve sociale;                                                 3. Kom puneve publike , sigurise dhe emergjencave</t>
  </si>
  <si>
    <t>Analize nga Drejtoria e Ujesjellesit  sh.a.</t>
  </si>
  <si>
    <t>Mbledhjet e Komisioneve te Perhershem te: 1. Finances dhe Buxhetit; 2. Arsimit, Kultures, Shendetesise dhe Sporteve;                                      3. Komisioni Juridik dhe marredhenieve me jashte;   4. Komisioni i punes dhe ceshtjeve sociale;                                                                                  5. Komisioni verifikimit te figurave per dhenie stimuj  dhe tituj nderi</t>
  </si>
  <si>
    <t xml:space="preserve">Dhenje titull nderi </t>
  </si>
  <si>
    <t>Mbledhjet e Komisioneve te Perhershem te: 1. Finances dhe Buxhetit; 2. komisioni i puneve publike,sigurise dhe emergjencave ; 3. Komisioni i punes dhe ceshtjeve sociale; 4.Komisioni i Arsimit, Kultures, Shendetesise dhe Sporteve</t>
  </si>
  <si>
    <t>Mbledhjet e Komisioneve te Perhershem te: 1. Finances dhe Buxhetit; 2 Barazise gjinore dhe Ceshtjeve Sociale;                                                   3 Arsimit, Kultures, Shendetesise dhe Sporteve</t>
  </si>
  <si>
    <t xml:space="preserve">Analize per ceshtje te klubit te sportit </t>
  </si>
  <si>
    <r>
      <rPr>
        <b/>
        <sz val="14"/>
        <rFont val="Times New Roman"/>
        <family val="1"/>
      </rPr>
      <t xml:space="preserve">Emision ne median vendore </t>
    </r>
    <r>
      <rPr>
        <sz val="14"/>
        <color rgb="FFFF0000"/>
        <rFont val="Times New Roman"/>
        <family val="1"/>
      </rPr>
      <t>(1)</t>
    </r>
    <r>
      <rPr>
        <sz val="14"/>
        <rFont val="Times New Roman"/>
        <family val="1"/>
      </rPr>
      <t xml:space="preserve"> Nentor dhe median online (0)</t>
    </r>
  </si>
  <si>
    <r>
      <rPr>
        <b/>
        <sz val="14"/>
        <rFont val="Times New Roman"/>
        <family val="1"/>
      </rPr>
      <t>Ceremoni</t>
    </r>
    <r>
      <rPr>
        <sz val="14"/>
        <rFont val="Times New Roman"/>
        <family val="1"/>
      </rPr>
      <t xml:space="preserve"> dhenje titull nderi (3</t>
    </r>
    <r>
      <rPr>
        <sz val="14"/>
        <color rgb="FFFF0000"/>
        <rFont val="Times New Roman"/>
        <family val="1"/>
      </rPr>
      <t>,</t>
    </r>
    <r>
      <rPr>
        <sz val="14"/>
        <rFont val="Times New Roman"/>
        <family val="1"/>
      </rPr>
      <t xml:space="preserve"> kryesisht ne  Qershor, Nentor dhe Dhjetor)</t>
    </r>
  </si>
  <si>
    <r>
      <rPr>
        <b/>
        <sz val="14"/>
        <rFont val="Times New Roman"/>
        <family val="1"/>
      </rPr>
      <t>Vizite studimore</t>
    </r>
    <r>
      <rPr>
        <sz val="14"/>
        <rFont val="Times New Roman"/>
        <family val="1"/>
      </rPr>
      <t xml:space="preserve"> (ne Shqiperi -1, jashte Shqiperie- 1)  (nje vizite Vlore; nje ne  Kosove)</t>
    </r>
  </si>
  <si>
    <t xml:space="preserve">Mbledhjet e Komisioneve te Perhershem te: 1. Finances dhe Buxhetit; 2 Komisioni Juridik dhe verifkimit te  mandateve;                            3. Kom verifikimit te figurave per dhenie stimuj  dhe tituj nderi; 4. Komisioni i punes dhe ceshtjeve sociale </t>
  </si>
  <si>
    <t>Dhenie tituj nderi</t>
  </si>
  <si>
    <t>Raport per zbatim te strategjise, planit sektorial apo horizontal (buxhetit, fiskal, PPV, mbetjeve, ujit, etj)/plani social i bashkise /plani i menaxhimit te mbetjeve</t>
  </si>
  <si>
    <t xml:space="preserve">Mbledhjet e Komisioneve te Perhershem te: 1. Finances dhe Buxhetit; 2. Komisioni i punes dhe ceshtjeve sociale                3. Komisioni i verifikimit te figurave per dhenie stimuj  dhe tituj nderi;           4. Komisioni i Barazise gjinore dhe Ceshtjeve Sociale; 5.Komisioni i puneve publike, sigurise dhe emergjencave </t>
  </si>
  <si>
    <t xml:space="preserve">Këshilli zhvillon seancave të konsultimeve me publikun për  projekt dokumentin e dytë të programit buxhetor afatmesëm dhe të projekt-buxhetit vjetor  (perfshire Planin Vjetor ( ligji 146/2014, neni 16/b) dhe Buxhetin e KB)                       8 NjA +1 Biznesi + 1 OJF/grupe interesi        </t>
  </si>
  <si>
    <r>
      <t>Perfaqesim institucional i Keshillit ne ngjarje,</t>
    </r>
    <r>
      <rPr>
        <sz val="14"/>
        <rFont val="Times New Roman"/>
        <family val="1"/>
      </rPr>
      <t xml:space="preserve"> psh festa vendore, ngjarje ku ftohet Keshilli (4)                  (5 Maj ;31 Korrik festa e qytetit;, 28 Nentor , Dhjetor </t>
    </r>
  </si>
  <si>
    <t>Perfaqesim institucional i Keshillit (5 maj)</t>
  </si>
  <si>
    <t>Perfaqesim institucional i Keshillit (28-29 Nentor)</t>
  </si>
  <si>
    <t xml:space="preserve">Perfaqesim institucional i Keshillit  24-25 Dhjetor/   Ceremoni dhenje titull nderi </t>
  </si>
  <si>
    <t>Ceremoni dhenje titull nderi me rastin e festes se qytetit</t>
  </si>
  <si>
    <t>Perfaqesim institucional i Keshillit me rastin e festes se qytetit(31 Korrik)</t>
  </si>
  <si>
    <t xml:space="preserve">Miratimi i planit te sherbimit publik per secilin prej  sherbimeve publike bashkiake </t>
  </si>
  <si>
    <r>
      <rPr>
        <b/>
        <sz val="12"/>
        <rFont val="Times New Roman"/>
        <family val="1"/>
      </rPr>
      <t>Takime me komunitetin, konsultim</t>
    </r>
    <r>
      <rPr>
        <sz val="12"/>
        <rFont val="Times New Roman"/>
        <family val="1"/>
      </rPr>
      <t xml:space="preserve">e 24 konsultime(8 NjA)+Raportimi vjetor i KB: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Për buxhetin (8 NjA+ komuniteti biznesit+OJF),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. Për ndryshim buxheti (1 konsultim ne qytet dhe 1 konsultim ne zonen gjeografike qe efektohet nga ndryshimi);                                                                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. Për paketen fiskale (8 NjA+ komuniteti biznesit+OJF);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4.</t>
    </r>
    <r>
      <rPr>
        <sz val="12"/>
        <rFont val="Times New Roman"/>
        <family val="1"/>
      </rPr>
      <t xml:space="preserve"> Takimi vjetor i Këshillit me qytetaret per prezantimin e raportit te veprimtarise vjetore (llogaridhenja) 8 NJA+1 Biznesi + 1 OJF e grupe interesi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 xml:space="preserve">. Konsultim per blerje/ qera/ tjetersim prone (shpronesim)   2 konsultme          </t>
    </r>
  </si>
  <si>
    <r>
      <t>Kompjuter zyre (</t>
    </r>
    <r>
      <rPr>
        <sz val="10"/>
        <color rgb="FF0000FF"/>
        <rFont val="Times New Roman"/>
        <family val="1"/>
      </rPr>
      <t>1) desktop</t>
    </r>
  </si>
  <si>
    <r>
      <t xml:space="preserve">Fotokopje </t>
    </r>
    <r>
      <rPr>
        <sz val="10"/>
        <color rgb="FF0000FF"/>
        <rFont val="Times New Roman"/>
        <family val="1"/>
      </rPr>
      <t>(1) (printer, skaner,fotokopje)</t>
    </r>
  </si>
  <si>
    <r>
      <t xml:space="preserve">Pajisje zyre </t>
    </r>
    <r>
      <rPr>
        <sz val="10"/>
        <color rgb="FF3366FF"/>
        <rFont val="Times New Roman"/>
        <family val="1"/>
      </rPr>
      <t>(rafte/ etazhe (0)</t>
    </r>
  </si>
  <si>
    <t>Buxheti i Keshillit te Bashkise MAT te detajuar sipas zerave te shpenzimeve sipas natyres</t>
  </si>
  <si>
    <t xml:space="preserve">Mbledhjet e Komisioneve te Perhershem te: 1. Finances dhe Buxhetit; 2. Komisinoni i punes dhe ceshtjeve sociale;                                            </t>
  </si>
  <si>
    <t xml:space="preserve">Mbledhjet e Komisioneve te Perhershem te: 1. Finances dhe Buxhetit; 2. Komisinoni i punes dhe ceshtjeve sociale ;                                                      </t>
  </si>
  <si>
    <r>
      <rPr>
        <b/>
        <sz val="14"/>
        <rFont val="Times New Roman"/>
        <family val="1"/>
      </rPr>
      <t>Mbledhje Komisionit te Perhershem e Mikse</t>
    </r>
    <r>
      <rPr>
        <sz val="14"/>
        <rFont val="Times New Roman"/>
        <family val="1"/>
      </rPr>
      <t xml:space="preserve"> (mesatarish </t>
    </r>
    <r>
      <rPr>
        <sz val="14"/>
        <color rgb="FFFF0000"/>
        <rFont val="Times New Roman"/>
        <family val="1"/>
      </rPr>
      <t>3.5</t>
    </r>
    <r>
      <rPr>
        <sz val="14"/>
        <rFont val="Times New Roman"/>
        <family val="1"/>
      </rPr>
      <t xml:space="preserve"> mbledhje komisionesh ne muaj)</t>
    </r>
  </si>
  <si>
    <t xml:space="preserve">Plani vjetor i konsultimeve 2022, KB Mat </t>
  </si>
  <si>
    <r>
      <t>PLANI I PUNES 2022-</t>
    </r>
    <r>
      <rPr>
        <b/>
        <sz val="14"/>
        <color rgb="FFFF0000"/>
        <rFont val="Times New Roman"/>
        <family val="1"/>
      </rPr>
      <t>draft</t>
    </r>
  </si>
  <si>
    <r>
      <rPr>
        <b/>
        <sz val="13.5"/>
        <color rgb="FFC00000"/>
        <rFont val="Times New Roman"/>
        <family val="1"/>
      </rPr>
      <t>Keshilli Bashkiak MAT
BUXHETI VJETOR 2022</t>
    </r>
    <r>
      <rPr>
        <b/>
        <sz val="13.5"/>
        <color theme="1"/>
        <rFont val="Times New Roman"/>
        <family val="1"/>
      </rPr>
      <t xml:space="preserve"> -</t>
    </r>
    <r>
      <rPr>
        <b/>
        <sz val="13.5"/>
        <color rgb="FFFF0000"/>
        <rFont val="Times New Roman"/>
        <family val="1"/>
      </rPr>
      <t>draft</t>
    </r>
  </si>
  <si>
    <t>Ndertimi i muzeumit te Keshillit</t>
  </si>
  <si>
    <t>Aktiviteti perfaqesues i Keshillit</t>
  </si>
  <si>
    <t>25 000</t>
  </si>
  <si>
    <t>Aleanca e zgjeruar e grave keshilltare</t>
  </si>
  <si>
    <t>Ngritje kapacitetesh (trajnime, seminare, abonime 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</si>
</sst>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6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rgb="FF3366FF"/>
      <name val="Times New Roman"/>
      <family val="1"/>
    </font>
    <font>
      <sz val="10"/>
      <color rgb="FF3366FF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0000FF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b/>
      <sz val="10"/>
      <color rgb="FFFFFFFF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231F20"/>
      <name val="Times New Roman"/>
      <family val="1"/>
    </font>
    <font>
      <b/>
      <sz val="12"/>
      <color rgb="FF3366FF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0"/>
      <color rgb="FFFF000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 Light"/>
      <family val="2"/>
    </font>
    <font>
      <b/>
      <i/>
      <sz val="12"/>
      <color rgb="FFC0000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C00000"/>
      <name val="Calibri Light"/>
      <family val="2"/>
    </font>
    <font>
      <b/>
      <u/>
      <sz val="14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3.5"/>
      <color theme="1"/>
      <name val="Times New Roman"/>
      <family val="1"/>
    </font>
    <font>
      <b/>
      <sz val="13.5"/>
      <color rgb="FFFF0000"/>
      <name val="Times New Roman"/>
      <family val="1"/>
    </font>
    <font>
      <b/>
      <sz val="13.5"/>
      <color rgb="FFC00000"/>
      <name val="Times New Roman"/>
      <family val="1"/>
    </font>
    <font>
      <i/>
      <sz val="12"/>
      <name val="Times New Roman"/>
      <family val="1"/>
    </font>
    <font>
      <b/>
      <sz val="12"/>
      <color rgb="FF0070C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171616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7">
    <xf numFmtId="0" fontId="0" fillId="0" borderId="0" xfId="0"/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65" fontId="8" fillId="2" borderId="1" xfId="345" applyNumberFormat="1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vertical="center"/>
    </xf>
    <xf numFmtId="0" fontId="7" fillId="9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9" borderId="2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9" borderId="25" xfId="0" applyFont="1" applyFill="1" applyBorder="1" applyAlignment="1">
      <alignment vertical="center" wrapText="1"/>
    </xf>
    <xf numFmtId="0" fontId="2" fillId="9" borderId="11" xfId="0" applyFont="1" applyFill="1" applyBorder="1" applyAlignment="1">
      <alignment vertical="center" wrapText="1"/>
    </xf>
    <xf numFmtId="0" fontId="2" fillId="9" borderId="26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345" applyNumberFormat="1" applyFont="1" applyAlignment="1">
      <alignment vertical="center" wrapText="1"/>
    </xf>
    <xf numFmtId="165" fontId="6" fillId="0" borderId="0" xfId="345" applyNumberFormat="1" applyFont="1" applyAlignment="1">
      <alignment vertical="center"/>
    </xf>
    <xf numFmtId="165" fontId="28" fillId="0" borderId="0" xfId="345" applyNumberFormat="1" applyFont="1" applyAlignment="1">
      <alignment horizontal="right" vertical="center"/>
    </xf>
    <xf numFmtId="0" fontId="7" fillId="5" borderId="18" xfId="0" applyFont="1" applyFill="1" applyBorder="1" applyAlignment="1">
      <alignment horizontal="center" vertical="center"/>
    </xf>
    <xf numFmtId="165" fontId="7" fillId="5" borderId="19" xfId="345" applyNumberFormat="1" applyFont="1" applyFill="1" applyBorder="1" applyAlignment="1">
      <alignment horizontal="center" vertical="center" wrapText="1"/>
    </xf>
    <xf numFmtId="165" fontId="27" fillId="5" borderId="19" xfId="345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5" fontId="6" fillId="0" borderId="7" xfId="345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5" fontId="6" fillId="0" borderId="1" xfId="345" applyNumberFormat="1" applyFont="1" applyBorder="1" applyAlignment="1">
      <alignment horizontal="center" vertical="center" wrapText="1"/>
    </xf>
    <xf numFmtId="165" fontId="6" fillId="0" borderId="1" xfId="345" applyNumberFormat="1" applyFont="1" applyBorder="1" applyAlignment="1">
      <alignment horizontal="center" vertical="center"/>
    </xf>
    <xf numFmtId="165" fontId="6" fillId="0" borderId="1" xfId="345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6" fillId="2" borderId="1" xfId="345" applyNumberFormat="1" applyFont="1" applyFill="1" applyBorder="1" applyAlignment="1">
      <alignment horizontal="center" vertical="center" wrapText="1"/>
    </xf>
    <xf numFmtId="165" fontId="6" fillId="2" borderId="1" xfId="345" applyNumberFormat="1" applyFont="1" applyFill="1" applyBorder="1" applyAlignment="1">
      <alignment horizontal="center" vertical="center"/>
    </xf>
    <xf numFmtId="165" fontId="6" fillId="0" borderId="1" xfId="345" applyNumberFormat="1" applyFont="1" applyBorder="1" applyAlignment="1">
      <alignment vertical="center" wrapText="1"/>
    </xf>
    <xf numFmtId="165" fontId="6" fillId="0" borderId="2" xfId="345" applyNumberFormat="1" applyFont="1" applyBorder="1" applyAlignment="1">
      <alignment horizontal="center" vertical="center" wrapText="1"/>
    </xf>
    <xf numFmtId="165" fontId="6" fillId="0" borderId="2" xfId="345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5" fontId="27" fillId="3" borderId="19" xfId="345" applyNumberFormat="1" applyFont="1" applyFill="1" applyBorder="1" applyAlignment="1">
      <alignment vertical="center" wrapText="1"/>
    </xf>
    <xf numFmtId="165" fontId="27" fillId="3" borderId="19" xfId="345" applyNumberFormat="1" applyFont="1" applyFill="1" applyBorder="1" applyAlignment="1">
      <alignment vertical="center"/>
    </xf>
    <xf numFmtId="0" fontId="27" fillId="3" borderId="20" xfId="0" applyFont="1" applyFill="1" applyBorder="1" applyAlignment="1">
      <alignment vertical="center"/>
    </xf>
    <xf numFmtId="165" fontId="6" fillId="0" borderId="0" xfId="345" applyNumberFormat="1" applyFont="1" applyBorder="1" applyAlignment="1">
      <alignment vertical="center" wrapText="1"/>
    </xf>
    <xf numFmtId="165" fontId="6" fillId="0" borderId="0" xfId="345" applyNumberFormat="1" applyFont="1" applyBorder="1" applyAlignment="1">
      <alignment vertical="center"/>
    </xf>
    <xf numFmtId="165" fontId="6" fillId="0" borderId="7" xfId="345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left" vertical="center" wrapText="1"/>
    </xf>
    <xf numFmtId="165" fontId="7" fillId="7" borderId="21" xfId="345" applyNumberFormat="1" applyFont="1" applyFill="1" applyBorder="1" applyAlignment="1">
      <alignment horizontal="center" vertical="center" wrapText="1"/>
    </xf>
    <xf numFmtId="165" fontId="27" fillId="7" borderId="21" xfId="345" applyNumberFormat="1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27" fillId="7" borderId="9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165" fontId="27" fillId="7" borderId="1" xfId="345" applyNumberFormat="1" applyFont="1" applyFill="1" applyBorder="1" applyAlignment="1">
      <alignment horizontal="center" vertical="center" wrapText="1"/>
    </xf>
    <xf numFmtId="165" fontId="27" fillId="7" borderId="1" xfId="345" applyNumberFormat="1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vertical="center"/>
    </xf>
    <xf numFmtId="165" fontId="2" fillId="3" borderId="19" xfId="345" applyNumberFormat="1" applyFont="1" applyFill="1" applyBorder="1" applyAlignment="1">
      <alignment vertical="center"/>
    </xf>
    <xf numFmtId="165" fontId="2" fillId="3" borderId="20" xfId="345" applyNumberFormat="1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3" fontId="7" fillId="9" borderId="24" xfId="0" applyNumberFormat="1" applyFont="1" applyFill="1" applyBorder="1" applyAlignment="1">
      <alignment vertical="center"/>
    </xf>
    <xf numFmtId="3" fontId="2" fillId="9" borderId="26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6" fillId="0" borderId="28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26" fillId="0" borderId="3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165" fontId="27" fillId="0" borderId="0" xfId="345" applyNumberFormat="1" applyFont="1" applyAlignment="1">
      <alignment horizontal="center" vertical="center"/>
    </xf>
    <xf numFmtId="3" fontId="2" fillId="3" borderId="19" xfId="345" applyNumberFormat="1" applyFont="1" applyFill="1" applyBorder="1" applyAlignment="1">
      <alignment vertical="center"/>
    </xf>
    <xf numFmtId="165" fontId="27" fillId="0" borderId="0" xfId="345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/>
    </xf>
    <xf numFmtId="0" fontId="6" fillId="7" borderId="15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 wrapText="1"/>
    </xf>
    <xf numFmtId="165" fontId="6" fillId="7" borderId="22" xfId="345" applyNumberFormat="1" applyFont="1" applyFill="1" applyBorder="1" applyAlignment="1">
      <alignment vertical="center" wrapText="1"/>
    </xf>
    <xf numFmtId="165" fontId="6" fillId="7" borderId="22" xfId="345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14" fillId="2" borderId="0" xfId="345" applyNumberFormat="1" applyFont="1" applyFill="1" applyAlignment="1">
      <alignment vertical="center"/>
    </xf>
    <xf numFmtId="166" fontId="6" fillId="0" borderId="1" xfId="0" applyNumberFormat="1" applyFont="1" applyBorder="1" applyAlignment="1">
      <alignment horizontal="left" vertical="center"/>
    </xf>
    <xf numFmtId="166" fontId="6" fillId="7" borderId="32" xfId="0" applyNumberFormat="1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10" fillId="0" borderId="4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4" fillId="0" borderId="50" xfId="0" applyFont="1" applyBorder="1" applyAlignment="1">
      <alignment horizontal="center" vertical="center"/>
    </xf>
    <xf numFmtId="0" fontId="34" fillId="0" borderId="56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4" fillId="0" borderId="47" xfId="0" applyFont="1" applyBorder="1" applyAlignment="1">
      <alignment horizontal="right" vertical="center"/>
    </xf>
    <xf numFmtId="4" fontId="34" fillId="0" borderId="47" xfId="0" applyNumberFormat="1" applyFont="1" applyBorder="1" applyAlignment="1">
      <alignment horizontal="right" vertical="center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34" fillId="0" borderId="43" xfId="0" applyFont="1" applyBorder="1" applyAlignment="1">
      <alignment horizontal="left" vertical="center"/>
    </xf>
    <xf numFmtId="4" fontId="34" fillId="0" borderId="47" xfId="0" applyNumberFormat="1" applyFont="1" applyBorder="1" applyAlignment="1">
      <alignment horizontal="left" vertical="center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4" fillId="2" borderId="4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18" fillId="0" borderId="11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7" borderId="47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left" vertical="center" wrapText="1" indent="1"/>
    </xf>
    <xf numFmtId="0" fontId="40" fillId="5" borderId="62" xfId="0" applyFont="1" applyFill="1" applyBorder="1" applyAlignment="1">
      <alignment horizontal="left" vertical="center" wrapText="1" indent="1"/>
    </xf>
    <xf numFmtId="0" fontId="18" fillId="0" borderId="62" xfId="0" applyFont="1" applyFill="1" applyBorder="1" applyAlignment="1">
      <alignment horizontal="left" vertical="center" wrapText="1" indent="1"/>
    </xf>
    <xf numFmtId="0" fontId="39" fillId="5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16" borderId="1" xfId="0" applyFont="1" applyFill="1" applyBorder="1" applyAlignment="1">
      <alignment horizontal="center" vertical="center"/>
    </xf>
    <xf numFmtId="0" fontId="18" fillId="16" borderId="62" xfId="0" applyFont="1" applyFill="1" applyBorder="1" applyAlignment="1">
      <alignment horizontal="left" vertical="center" wrapText="1" indent="1"/>
    </xf>
    <xf numFmtId="0" fontId="18" fillId="17" borderId="62" xfId="0" applyFont="1" applyFill="1" applyBorder="1" applyAlignment="1">
      <alignment horizontal="left" vertical="center" wrapText="1" indent="1"/>
    </xf>
    <xf numFmtId="165" fontId="28" fillId="0" borderId="0" xfId="345" applyNumberFormat="1" applyFont="1" applyAlignment="1">
      <alignment horizontal="right" vertical="center" wrapText="1"/>
    </xf>
    <xf numFmtId="0" fontId="0" fillId="0" borderId="33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34" xfId="0" applyBorder="1"/>
    <xf numFmtId="0" fontId="0" fillId="0" borderId="11" xfId="0" applyBorder="1"/>
    <xf numFmtId="0" fontId="0" fillId="0" borderId="12" xfId="0" applyBorder="1"/>
    <xf numFmtId="0" fontId="0" fillId="0" borderId="63" xfId="0" applyBorder="1"/>
    <xf numFmtId="0" fontId="0" fillId="4" borderId="7" xfId="0" applyFill="1" applyBorder="1"/>
    <xf numFmtId="0" fontId="0" fillId="2" borderId="8" xfId="0" applyFill="1" applyBorder="1"/>
    <xf numFmtId="0" fontId="18" fillId="16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16" borderId="1" xfId="0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0" fillId="18" borderId="10" xfId="0" applyFill="1" applyBorder="1"/>
    <xf numFmtId="0" fontId="0" fillId="19" borderId="12" xfId="0" applyFill="1" applyBorder="1"/>
    <xf numFmtId="0" fontId="43" fillId="0" borderId="0" xfId="0" applyFont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3" xfId="0" applyBorder="1"/>
    <xf numFmtId="0" fontId="0" fillId="18" borderId="1" xfId="0" applyFill="1" applyBorder="1"/>
    <xf numFmtId="0" fontId="0" fillId="0" borderId="5" xfId="0" applyBorder="1"/>
    <xf numFmtId="0" fontId="0" fillId="4" borderId="11" xfId="0" applyFill="1" applyBorder="1"/>
    <xf numFmtId="0" fontId="0" fillId="19" borderId="26" xfId="0" applyFill="1" applyBorder="1"/>
    <xf numFmtId="0" fontId="0" fillId="19" borderId="11" xfId="0" applyFill="1" applyBorder="1"/>
    <xf numFmtId="0" fontId="0" fillId="0" borderId="26" xfId="0" applyBorder="1"/>
    <xf numFmtId="0" fontId="0" fillId="2" borderId="23" xfId="0" applyFill="1" applyBorder="1"/>
    <xf numFmtId="0" fontId="0" fillId="19" borderId="1" xfId="0" applyFill="1" applyBorder="1"/>
    <xf numFmtId="0" fontId="0" fillId="18" borderId="5" xfId="0" applyFill="1" applyBorder="1"/>
    <xf numFmtId="0" fontId="45" fillId="0" borderId="0" xfId="0" applyFont="1" applyAlignment="1">
      <alignment horizontal="left" vertical="center"/>
    </xf>
    <xf numFmtId="0" fontId="34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/>
    </xf>
    <xf numFmtId="0" fontId="44" fillId="0" borderId="47" xfId="0" applyFont="1" applyBorder="1" applyAlignment="1">
      <alignment horizontal="right" vertical="center"/>
    </xf>
    <xf numFmtId="4" fontId="44" fillId="0" borderId="47" xfId="0" applyNumberFormat="1" applyFont="1" applyBorder="1" applyAlignment="1">
      <alignment horizontal="right" vertical="center"/>
    </xf>
    <xf numFmtId="4" fontId="44" fillId="0" borderId="47" xfId="0" applyNumberFormat="1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50" fillId="0" borderId="4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0" fillId="0" borderId="28" xfId="0" applyFont="1" applyBorder="1" applyAlignment="1">
      <alignment vertical="center" wrapText="1"/>
    </xf>
    <xf numFmtId="0" fontId="41" fillId="0" borderId="47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3" fontId="50" fillId="0" borderId="1" xfId="0" applyNumberFormat="1" applyFont="1" applyBorder="1" applyAlignment="1">
      <alignment vertical="center"/>
    </xf>
    <xf numFmtId="3" fontId="50" fillId="0" borderId="4" xfId="0" applyNumberFormat="1" applyFont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50" fillId="0" borderId="7" xfId="345" applyNumberFormat="1" applyFont="1" applyBorder="1" applyAlignment="1">
      <alignment horizontal="center" vertical="center" wrapText="1"/>
    </xf>
    <xf numFmtId="165" fontId="50" fillId="0" borderId="1" xfId="345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0" fillId="11" borderId="6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10" fillId="6" borderId="25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23" fillId="6" borderId="4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2" fontId="34" fillId="0" borderId="47" xfId="0" applyNumberFormat="1" applyFont="1" applyBorder="1" applyAlignment="1">
      <alignment horizontal="right" vertical="center"/>
    </xf>
    <xf numFmtId="2" fontId="44" fillId="0" borderId="47" xfId="0" applyNumberFormat="1" applyFont="1" applyBorder="1" applyAlignment="1">
      <alignment horizontal="right" vertical="center"/>
    </xf>
    <xf numFmtId="4" fontId="44" fillId="0" borderId="25" xfId="0" applyNumberFormat="1" applyFont="1" applyBorder="1" applyAlignment="1">
      <alignment vertical="center"/>
    </xf>
    <xf numFmtId="4" fontId="44" fillId="0" borderId="47" xfId="0" applyNumberFormat="1" applyFont="1" applyBorder="1" applyAlignment="1">
      <alignment vertical="center"/>
    </xf>
    <xf numFmtId="4" fontId="34" fillId="0" borderId="47" xfId="0" applyNumberFormat="1" applyFont="1" applyBorder="1" applyAlignment="1">
      <alignment vertical="center"/>
    </xf>
    <xf numFmtId="4" fontId="41" fillId="0" borderId="47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5" fontId="50" fillId="0" borderId="7" xfId="345" applyNumberFormat="1" applyFont="1" applyBorder="1" applyAlignment="1">
      <alignment horizontal="center" vertical="center"/>
    </xf>
    <xf numFmtId="43" fontId="52" fillId="3" borderId="19" xfId="345" applyNumberFormat="1" applyFont="1" applyFill="1" applyBorder="1" applyAlignment="1">
      <alignment vertical="center"/>
    </xf>
    <xf numFmtId="43" fontId="27" fillId="7" borderId="21" xfId="345" applyNumberFormat="1" applyFont="1" applyFill="1" applyBorder="1" applyAlignment="1">
      <alignment horizontal="center" vertical="center" wrapText="1"/>
    </xf>
    <xf numFmtId="43" fontId="50" fillId="0" borderId="7" xfId="345" applyNumberFormat="1" applyFont="1" applyBorder="1" applyAlignment="1">
      <alignment vertical="center"/>
    </xf>
    <xf numFmtId="43" fontId="50" fillId="0" borderId="1" xfId="345" applyNumberFormat="1" applyFont="1" applyBorder="1" applyAlignment="1">
      <alignment vertical="center"/>
    </xf>
    <xf numFmtId="43" fontId="6" fillId="0" borderId="1" xfId="345" applyNumberFormat="1" applyFont="1" applyBorder="1" applyAlignment="1">
      <alignment vertical="center"/>
    </xf>
    <xf numFmtId="43" fontId="6" fillId="2" borderId="1" xfId="345" applyNumberFormat="1" applyFont="1" applyFill="1" applyBorder="1" applyAlignment="1">
      <alignment vertical="center"/>
    </xf>
    <xf numFmtId="43" fontId="27" fillId="7" borderId="1" xfId="345" applyNumberFormat="1" applyFont="1" applyFill="1" applyBorder="1" applyAlignment="1">
      <alignment vertical="center"/>
    </xf>
    <xf numFmtId="43" fontId="6" fillId="0" borderId="0" xfId="345" applyNumberFormat="1" applyFont="1" applyAlignment="1">
      <alignment vertical="center"/>
    </xf>
    <xf numFmtId="43" fontId="6" fillId="0" borderId="7" xfId="345" applyNumberFormat="1" applyFont="1" applyBorder="1" applyAlignment="1">
      <alignment vertical="center"/>
    </xf>
    <xf numFmtId="43" fontId="54" fillId="7" borderId="22" xfId="345" applyNumberFormat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43" fontId="6" fillId="0" borderId="0" xfId="345" applyFont="1" applyAlignment="1">
      <alignment vertical="center"/>
    </xf>
    <xf numFmtId="0" fontId="34" fillId="9" borderId="47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4" borderId="0" xfId="0" applyFill="1" applyBorder="1"/>
    <xf numFmtId="0" fontId="0" fillId="0" borderId="4" xfId="0" applyBorder="1"/>
    <xf numFmtId="0" fontId="0" fillId="2" borderId="4" xfId="0" applyFill="1" applyBorder="1"/>
    <xf numFmtId="0" fontId="0" fillId="20" borderId="4" xfId="0" applyFill="1" applyBorder="1"/>
    <xf numFmtId="0" fontId="0" fillId="21" borderId="4" xfId="0" applyFill="1" applyBorder="1"/>
    <xf numFmtId="0" fontId="1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7" borderId="29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167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3" fontId="50" fillId="0" borderId="4" xfId="345" applyNumberFormat="1" applyFont="1" applyBorder="1" applyAlignment="1">
      <alignment vertical="center"/>
    </xf>
    <xf numFmtId="43" fontId="6" fillId="0" borderId="4" xfId="345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65" fontId="14" fillId="3" borderId="20" xfId="345" applyNumberFormat="1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 wrapText="1"/>
    </xf>
    <xf numFmtId="43" fontId="12" fillId="0" borderId="16" xfId="345" applyNumberFormat="1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43" fontId="12" fillId="0" borderId="10" xfId="345" applyNumberFormat="1" applyFont="1" applyBorder="1" applyAlignment="1">
      <alignment vertical="center" wrapText="1"/>
    </xf>
    <xf numFmtId="0" fontId="59" fillId="0" borderId="9" xfId="0" applyFont="1" applyBorder="1" applyAlignment="1">
      <alignment horizontal="left" vertical="center" wrapText="1"/>
    </xf>
    <xf numFmtId="43" fontId="53" fillId="0" borderId="10" xfId="345" applyNumberFormat="1" applyFont="1" applyBorder="1" applyAlignment="1">
      <alignment vertical="center" wrapText="1"/>
    </xf>
    <xf numFmtId="0" fontId="12" fillId="0" borderId="64" xfId="0" applyFont="1" applyBorder="1" applyAlignment="1">
      <alignment horizontal="left" vertical="center" wrapText="1"/>
    </xf>
    <xf numFmtId="43" fontId="12" fillId="0" borderId="17" xfId="345" applyNumberFormat="1" applyFont="1" applyBorder="1" applyAlignment="1">
      <alignment vertical="center" wrapText="1"/>
    </xf>
    <xf numFmtId="43" fontId="14" fillId="3" borderId="20" xfId="345" applyNumberFormat="1" applyFont="1" applyFill="1" applyBorder="1" applyAlignment="1">
      <alignment vertical="center" wrapText="1"/>
    </xf>
    <xf numFmtId="43" fontId="14" fillId="3" borderId="19" xfId="345" applyNumberFormat="1" applyFont="1" applyFill="1" applyBorder="1" applyAlignment="1">
      <alignment vertical="center"/>
    </xf>
    <xf numFmtId="165" fontId="60" fillId="0" borderId="0" xfId="345" applyNumberFormat="1" applyFont="1" applyAlignment="1">
      <alignment vertical="center"/>
    </xf>
    <xf numFmtId="0" fontId="50" fillId="2" borderId="8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22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justify"/>
    </xf>
    <xf numFmtId="0" fontId="12" fillId="7" borderId="12" xfId="0" applyFont="1" applyFill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8" fillId="7" borderId="51" xfId="0" applyFont="1" applyFill="1" applyBorder="1" applyAlignment="1">
      <alignment vertical="center" wrapText="1"/>
    </xf>
    <xf numFmtId="0" fontId="12" fillId="7" borderId="29" xfId="0" applyFont="1" applyFill="1" applyBorder="1" applyAlignment="1">
      <alignment vertical="center" wrapText="1"/>
    </xf>
    <xf numFmtId="0" fontId="12" fillId="0" borderId="46" xfId="0" applyFont="1" applyBorder="1" applyAlignment="1">
      <alignment horizontal="left" wrapText="1"/>
    </xf>
    <xf numFmtId="0" fontId="18" fillId="7" borderId="2" xfId="0" applyFont="1" applyFill="1" applyBorder="1" applyAlignment="1">
      <alignment vertical="center" wrapText="1"/>
    </xf>
    <xf numFmtId="0" fontId="18" fillId="0" borderId="51" xfId="0" applyFont="1" applyFill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8" fillId="8" borderId="5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17" fillId="0" borderId="6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4" fillId="13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vertical="center" wrapText="1"/>
    </xf>
    <xf numFmtId="0" fontId="14" fillId="13" borderId="6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14" borderId="6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4" fillId="13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2" fillId="0" borderId="67" xfId="0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0" fontId="18" fillId="7" borderId="1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3" fillId="7" borderId="22" xfId="0" applyFont="1" applyFill="1" applyBorder="1" applyAlignment="1">
      <alignment vertical="center" wrapText="1"/>
    </xf>
    <xf numFmtId="0" fontId="63" fillId="0" borderId="1" xfId="0" applyFont="1" applyBorder="1" applyAlignment="1">
      <alignment vertical="center" wrapText="1"/>
    </xf>
    <xf numFmtId="0" fontId="62" fillId="7" borderId="1" xfId="0" applyFont="1" applyFill="1" applyBorder="1" applyAlignment="1">
      <alignment vertical="center" wrapText="1"/>
    </xf>
    <xf numFmtId="0" fontId="62" fillId="7" borderId="29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 wrapText="1"/>
    </xf>
    <xf numFmtId="0" fontId="62" fillId="7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64" fillId="7" borderId="1" xfId="0" applyFont="1" applyFill="1" applyBorder="1" applyAlignment="1">
      <alignment vertical="center" wrapText="1"/>
    </xf>
    <xf numFmtId="0" fontId="53" fillId="4" borderId="1" xfId="0" applyFont="1" applyFill="1" applyBorder="1" applyAlignment="1">
      <alignment vertical="center" wrapText="1"/>
    </xf>
    <xf numFmtId="0" fontId="53" fillId="7" borderId="1" xfId="0" applyFont="1" applyFill="1" applyBorder="1" applyAlignment="1">
      <alignment vertical="center" wrapText="1"/>
    </xf>
    <xf numFmtId="0" fontId="52" fillId="7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64" fillId="7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/>
    </xf>
    <xf numFmtId="0" fontId="64" fillId="22" borderId="4" xfId="0" applyFont="1" applyFill="1" applyBorder="1" applyAlignment="1">
      <alignment vertical="center" wrapText="1"/>
    </xf>
    <xf numFmtId="0" fontId="64" fillId="4" borderId="1" xfId="0" applyFont="1" applyFill="1" applyBorder="1" applyAlignment="1">
      <alignment vertical="center" wrapText="1"/>
    </xf>
    <xf numFmtId="0" fontId="64" fillId="0" borderId="2" xfId="0" applyFont="1" applyBorder="1" applyAlignment="1">
      <alignment vertical="center" wrapText="1"/>
    </xf>
    <xf numFmtId="4" fontId="41" fillId="23" borderId="47" xfId="0" applyNumberFormat="1" applyFont="1" applyFill="1" applyBorder="1" applyAlignment="1">
      <alignment vertical="center"/>
    </xf>
    <xf numFmtId="4" fontId="44" fillId="23" borderId="47" xfId="0" applyNumberFormat="1" applyFont="1" applyFill="1" applyBorder="1" applyAlignment="1">
      <alignment vertical="center"/>
    </xf>
    <xf numFmtId="4" fontId="34" fillId="23" borderId="47" xfId="0" applyNumberFormat="1" applyFont="1" applyFill="1" applyBorder="1" applyAlignment="1">
      <alignment vertical="center"/>
    </xf>
    <xf numFmtId="43" fontId="50" fillId="4" borderId="1" xfId="345" applyNumberFormat="1" applyFont="1" applyFill="1" applyBorder="1" applyAlignment="1">
      <alignment vertical="center"/>
    </xf>
    <xf numFmtId="43" fontId="6" fillId="4" borderId="1" xfId="345" applyNumberFormat="1" applyFont="1" applyFill="1" applyBorder="1" applyAlignment="1">
      <alignment horizontal="right" vertical="center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43" fontId="6" fillId="0" borderId="57" xfId="345" applyNumberFormat="1" applyFont="1" applyBorder="1" applyAlignment="1">
      <alignment horizontal="center" vertical="center"/>
    </xf>
    <xf numFmtId="43" fontId="6" fillId="0" borderId="43" xfId="345" applyNumberFormat="1" applyFont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 textRotation="90"/>
    </xf>
    <xf numFmtId="0" fontId="24" fillId="7" borderId="15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/>
    </xf>
    <xf numFmtId="0" fontId="24" fillId="7" borderId="5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39" xfId="0" applyFont="1" applyBorder="1" applyAlignment="1">
      <alignment horizontal="left" vertical="center" wrapText="1"/>
    </xf>
    <xf numFmtId="165" fontId="2" fillId="3" borderId="30" xfId="345" applyNumberFormat="1" applyFont="1" applyFill="1" applyBorder="1" applyAlignment="1">
      <alignment horizontal="center" vertical="center"/>
    </xf>
    <xf numFmtId="165" fontId="2" fillId="3" borderId="31" xfId="345" applyNumberFormat="1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6" fillId="10" borderId="43" xfId="0" applyFont="1" applyFill="1" applyBorder="1" applyAlignment="1">
      <alignment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5" fillId="10" borderId="40" xfId="0" applyFont="1" applyFill="1" applyBorder="1" applyAlignment="1">
      <alignment vertical="center" wrapText="1"/>
    </xf>
    <xf numFmtId="0" fontId="5" fillId="10" borderId="41" xfId="0" applyFont="1" applyFill="1" applyBorder="1" applyAlignment="1">
      <alignment vertical="center" wrapText="1"/>
    </xf>
    <xf numFmtId="0" fontId="5" fillId="10" borderId="43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50" fillId="0" borderId="40" xfId="0" applyFont="1" applyBorder="1" applyAlignment="1">
      <alignment vertical="center" wrapText="1"/>
    </xf>
    <xf numFmtId="0" fontId="50" fillId="0" borderId="41" xfId="0" applyFont="1" applyBorder="1" applyAlignment="1">
      <alignment vertical="center" wrapText="1"/>
    </xf>
    <xf numFmtId="0" fontId="50" fillId="0" borderId="42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33" fillId="12" borderId="48" xfId="0" applyFont="1" applyFill="1" applyBorder="1" applyAlignment="1">
      <alignment horizontal="center" vertical="center"/>
    </xf>
    <xf numFmtId="0" fontId="33" fillId="12" borderId="51" xfId="0" applyFont="1" applyFill="1" applyBorder="1" applyAlignment="1">
      <alignment horizontal="center" vertical="center"/>
    </xf>
    <xf numFmtId="0" fontId="33" fillId="12" borderId="54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3" fillId="12" borderId="30" xfId="0" applyFont="1" applyFill="1" applyBorder="1" applyAlignment="1">
      <alignment horizontal="center" vertical="center"/>
    </xf>
    <xf numFmtId="0" fontId="33" fillId="12" borderId="61" xfId="0" applyFont="1" applyFill="1" applyBorder="1" applyAlignment="1">
      <alignment horizontal="center" vertical="center"/>
    </xf>
    <xf numFmtId="0" fontId="33" fillId="12" borderId="56" xfId="0" applyFont="1" applyFill="1" applyBorder="1" applyAlignment="1">
      <alignment horizontal="center" vertical="center"/>
    </xf>
    <xf numFmtId="4" fontId="48" fillId="0" borderId="30" xfId="0" applyNumberFormat="1" applyFont="1" applyBorder="1" applyAlignment="1">
      <alignment horizontal="left" vertical="center" wrapText="1"/>
    </xf>
    <xf numFmtId="4" fontId="48" fillId="0" borderId="61" xfId="0" applyNumberFormat="1" applyFont="1" applyBorder="1" applyAlignment="1">
      <alignment horizontal="left" vertical="center" wrapText="1"/>
    </xf>
    <xf numFmtId="4" fontId="48" fillId="0" borderId="60" xfId="0" applyNumberFormat="1" applyFont="1" applyBorder="1" applyAlignment="1">
      <alignment horizontal="left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textRotation="90" wrapText="1"/>
    </xf>
    <xf numFmtId="0" fontId="11" fillId="7" borderId="14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textRotation="90" wrapText="1"/>
    </xf>
  </cellXfs>
  <cellStyles count="514">
    <cellStyle name="Comma" xfId="34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tabSelected="1" topLeftCell="A32" zoomScale="120" zoomScaleNormal="120" zoomScalePageLayoutView="120" workbookViewId="0">
      <selection activeCell="E50" sqref="E50"/>
    </sheetView>
  </sheetViews>
  <sheetFormatPr baseColWidth="10" defaultColWidth="8.6640625" defaultRowHeight="13" x14ac:dyDescent="0.2"/>
  <cols>
    <col min="1" max="1" width="4.83203125" style="36" customWidth="1"/>
    <col min="2" max="2" width="38" style="5" customWidth="1"/>
    <col min="3" max="3" width="20.5" style="37" customWidth="1"/>
    <col min="4" max="4" width="17.1640625" style="38" customWidth="1"/>
    <col min="5" max="5" width="15.5" style="38" customWidth="1"/>
    <col min="6" max="6" width="25" style="27" customWidth="1"/>
    <col min="7" max="7" width="13.1640625" style="27" customWidth="1"/>
    <col min="8" max="8" width="8.6640625" style="27"/>
    <col min="9" max="9" width="8.6640625" style="27" customWidth="1"/>
    <col min="10" max="11" width="18.5" style="27" customWidth="1"/>
    <col min="12" max="13" width="11.6640625" style="27" customWidth="1"/>
    <col min="14" max="14" width="13.33203125" style="27" customWidth="1"/>
    <col min="15" max="24" width="11.6640625" style="27" customWidth="1"/>
    <col min="25" max="25" width="19.6640625" style="27" customWidth="1"/>
    <col min="26" max="16384" width="8.6640625" style="27"/>
  </cols>
  <sheetData>
    <row r="1" spans="1:6" ht="36" x14ac:dyDescent="0.2">
      <c r="B1" s="266" t="s">
        <v>422</v>
      </c>
      <c r="D1" s="322" t="s">
        <v>346</v>
      </c>
    </row>
    <row r="2" spans="1:6" ht="14" thickBot="1" x14ac:dyDescent="0.25">
      <c r="E2" s="39" t="s">
        <v>161</v>
      </c>
    </row>
    <row r="3" spans="1:6" ht="27" thickBot="1" x14ac:dyDescent="0.25">
      <c r="A3" s="40" t="s">
        <v>32</v>
      </c>
      <c r="B3" s="23" t="s">
        <v>50</v>
      </c>
      <c r="C3" s="41" t="s">
        <v>0</v>
      </c>
      <c r="D3" s="42" t="s">
        <v>159</v>
      </c>
      <c r="E3" s="42" t="s">
        <v>160</v>
      </c>
      <c r="F3" s="43" t="s">
        <v>14</v>
      </c>
    </row>
    <row r="4" spans="1:6" s="69" customFormat="1" ht="14" thickBot="1" x14ac:dyDescent="0.25">
      <c r="A4" s="64"/>
      <c r="B4" s="65"/>
      <c r="C4" s="66"/>
      <c r="D4" s="67"/>
      <c r="E4" s="252"/>
      <c r="F4" s="68"/>
    </row>
    <row r="5" spans="1:6" ht="26" x14ac:dyDescent="0.2">
      <c r="A5" s="44">
        <v>1</v>
      </c>
      <c r="B5" s="20" t="s">
        <v>1</v>
      </c>
      <c r="C5" s="226">
        <v>21</v>
      </c>
      <c r="D5" s="250">
        <v>10165</v>
      </c>
      <c r="E5" s="253">
        <f>C5*D5*12</f>
        <v>2561580</v>
      </c>
      <c r="F5" s="323" t="s">
        <v>344</v>
      </c>
    </row>
    <row r="6" spans="1:6" x14ac:dyDescent="0.2">
      <c r="A6" s="21">
        <v>2</v>
      </c>
      <c r="B6" s="2" t="s">
        <v>52</v>
      </c>
      <c r="C6" s="47">
        <v>1</v>
      </c>
      <c r="D6" s="227">
        <v>71980</v>
      </c>
      <c r="E6" s="254">
        <f>C6*D6*12</f>
        <v>863760</v>
      </c>
      <c r="F6" s="50"/>
    </row>
    <row r="7" spans="1:6" x14ac:dyDescent="0.2">
      <c r="A7" s="21">
        <v>3</v>
      </c>
      <c r="B7" s="2" t="s">
        <v>43</v>
      </c>
      <c r="C7" s="47">
        <v>1</v>
      </c>
      <c r="D7" s="227">
        <v>40000</v>
      </c>
      <c r="E7" s="254">
        <f>C7*D7*12</f>
        <v>480000</v>
      </c>
      <c r="F7" s="50"/>
    </row>
    <row r="8" spans="1:6" x14ac:dyDescent="0.2">
      <c r="A8" s="21">
        <f>A7+1</f>
        <v>4</v>
      </c>
      <c r="B8" s="2" t="s">
        <v>44</v>
      </c>
      <c r="C8" s="47">
        <v>0</v>
      </c>
      <c r="D8" s="227">
        <v>0</v>
      </c>
      <c r="E8" s="254">
        <f>C8*D8*12</f>
        <v>0</v>
      </c>
      <c r="F8" s="228"/>
    </row>
    <row r="9" spans="1:6" ht="26" x14ac:dyDescent="0.2">
      <c r="A9" s="21">
        <f t="shared" ref="A9:A26" si="0">A8+1</f>
        <v>5</v>
      </c>
      <c r="B9" s="2" t="s">
        <v>45</v>
      </c>
      <c r="C9" s="47">
        <v>0</v>
      </c>
      <c r="D9" s="48">
        <v>0</v>
      </c>
      <c r="E9" s="255">
        <f>C9*D9*12</f>
        <v>0</v>
      </c>
      <c r="F9" s="50"/>
    </row>
    <row r="10" spans="1:6" x14ac:dyDescent="0.2">
      <c r="A10" s="21">
        <f t="shared" si="0"/>
        <v>6</v>
      </c>
      <c r="B10" s="19"/>
      <c r="C10" s="51"/>
      <c r="D10" s="52"/>
      <c r="E10" s="256"/>
      <c r="F10" s="249"/>
    </row>
    <row r="11" spans="1:6" ht="87.75" customHeight="1" x14ac:dyDescent="0.2">
      <c r="A11" s="21">
        <f t="shared" si="0"/>
        <v>7</v>
      </c>
      <c r="B11" s="3" t="s">
        <v>54</v>
      </c>
      <c r="C11" s="22" t="s">
        <v>37</v>
      </c>
      <c r="D11" s="52"/>
      <c r="E11" s="256">
        <v>100000</v>
      </c>
      <c r="F11" s="249" t="s">
        <v>330</v>
      </c>
    </row>
    <row r="12" spans="1:6" x14ac:dyDescent="0.2">
      <c r="A12" s="21">
        <f t="shared" si="0"/>
        <v>8</v>
      </c>
      <c r="B12" s="2" t="s">
        <v>53</v>
      </c>
      <c r="C12" s="47"/>
      <c r="D12" s="48"/>
      <c r="E12" s="255">
        <v>20000</v>
      </c>
      <c r="F12" s="228" t="s">
        <v>337</v>
      </c>
    </row>
    <row r="13" spans="1:6" ht="39" customHeight="1" x14ac:dyDescent="0.2">
      <c r="A13" s="21">
        <f t="shared" si="0"/>
        <v>9</v>
      </c>
      <c r="B13" s="2" t="s">
        <v>46</v>
      </c>
      <c r="C13" s="53"/>
      <c r="D13" s="49"/>
      <c r="E13" s="255">
        <v>0</v>
      </c>
      <c r="F13" s="309"/>
    </row>
    <row r="14" spans="1:6" ht="16.25" customHeight="1" x14ac:dyDescent="0.2">
      <c r="A14" s="21">
        <f t="shared" si="0"/>
        <v>10</v>
      </c>
      <c r="B14" s="2" t="s">
        <v>38</v>
      </c>
      <c r="C14" s="53"/>
      <c r="D14" s="49"/>
      <c r="E14" s="255">
        <f>0</f>
        <v>0</v>
      </c>
      <c r="F14" s="50"/>
    </row>
    <row r="15" spans="1:6" ht="17" customHeight="1" x14ac:dyDescent="0.2">
      <c r="A15" s="21">
        <f t="shared" si="0"/>
        <v>11</v>
      </c>
      <c r="B15" s="2" t="s">
        <v>47</v>
      </c>
      <c r="C15" s="53"/>
      <c r="D15" s="49"/>
      <c r="E15" s="255">
        <v>0</v>
      </c>
      <c r="F15" s="50"/>
    </row>
    <row r="16" spans="1:6" ht="38.25" customHeight="1" x14ac:dyDescent="0.2">
      <c r="A16" s="21">
        <f t="shared" si="0"/>
        <v>12</v>
      </c>
      <c r="B16" s="2" t="s">
        <v>427</v>
      </c>
      <c r="C16" s="53"/>
      <c r="D16" s="49"/>
      <c r="E16" s="255">
        <v>350000</v>
      </c>
      <c r="F16" s="228"/>
    </row>
    <row r="17" spans="1:6" ht="26" customHeight="1" x14ac:dyDescent="0.2">
      <c r="A17" s="21">
        <f t="shared" si="0"/>
        <v>13</v>
      </c>
      <c r="B17" s="2" t="s">
        <v>426</v>
      </c>
      <c r="C17" s="53"/>
      <c r="D17" s="49"/>
      <c r="E17" s="255">
        <v>100000</v>
      </c>
      <c r="F17" s="50"/>
    </row>
    <row r="18" spans="1:6" ht="17" customHeight="1" x14ac:dyDescent="0.2">
      <c r="A18" s="21">
        <f t="shared" si="0"/>
        <v>14</v>
      </c>
      <c r="B18" s="2" t="s">
        <v>48</v>
      </c>
      <c r="C18" s="53"/>
      <c r="D18" s="49"/>
      <c r="E18" s="255">
        <v>0</v>
      </c>
      <c r="F18" s="50"/>
    </row>
    <row r="19" spans="1:6" ht="17" customHeight="1" x14ac:dyDescent="0.2">
      <c r="A19" s="21">
        <f t="shared" si="0"/>
        <v>15</v>
      </c>
      <c r="B19" s="2" t="s">
        <v>42</v>
      </c>
      <c r="C19" s="53"/>
      <c r="D19" s="49"/>
      <c r="E19" s="254">
        <f>30*50</f>
        <v>1500</v>
      </c>
      <c r="F19" s="50" t="s">
        <v>335</v>
      </c>
    </row>
    <row r="20" spans="1:6" ht="26" x14ac:dyDescent="0.2">
      <c r="A20" s="21">
        <f t="shared" si="0"/>
        <v>16</v>
      </c>
      <c r="B20" s="2" t="s">
        <v>338</v>
      </c>
      <c r="C20" s="53"/>
      <c r="D20" s="49"/>
      <c r="E20" s="406"/>
      <c r="F20" s="80"/>
    </row>
    <row r="21" spans="1:6" ht="15" customHeight="1" x14ac:dyDescent="0.2">
      <c r="A21" s="21">
        <f t="shared" si="0"/>
        <v>17</v>
      </c>
      <c r="B21" s="2" t="s">
        <v>39</v>
      </c>
      <c r="C21" s="53"/>
      <c r="D21" s="49"/>
      <c r="E21" s="406">
        <v>0</v>
      </c>
      <c r="F21" s="80"/>
    </row>
    <row r="22" spans="1:6" ht="15" customHeight="1" x14ac:dyDescent="0.2">
      <c r="A22" s="21">
        <f t="shared" si="0"/>
        <v>18</v>
      </c>
      <c r="B22" s="2" t="s">
        <v>423</v>
      </c>
      <c r="C22" s="53"/>
      <c r="D22" s="49"/>
      <c r="E22" s="406">
        <v>100000</v>
      </c>
      <c r="F22" s="80"/>
    </row>
    <row r="23" spans="1:6" ht="15" customHeight="1" x14ac:dyDescent="0.2">
      <c r="A23" s="21">
        <f t="shared" si="0"/>
        <v>19</v>
      </c>
      <c r="B23" s="2" t="s">
        <v>424</v>
      </c>
      <c r="C23" s="53"/>
      <c r="D23" s="49"/>
      <c r="E23" s="407" t="s">
        <v>425</v>
      </c>
      <c r="F23" s="80" t="s">
        <v>171</v>
      </c>
    </row>
    <row r="24" spans="1:6" ht="26" x14ac:dyDescent="0.2">
      <c r="A24" s="21">
        <f t="shared" si="0"/>
        <v>20</v>
      </c>
      <c r="B24" s="4" t="s">
        <v>336</v>
      </c>
      <c r="C24" s="53"/>
      <c r="D24" s="49"/>
      <c r="E24" s="406">
        <f>4000*12</f>
        <v>48000</v>
      </c>
      <c r="F24" s="80"/>
    </row>
    <row r="25" spans="1:6" ht="26" x14ac:dyDescent="0.2">
      <c r="A25" s="21">
        <f t="shared" si="0"/>
        <v>21</v>
      </c>
      <c r="B25" s="2" t="s">
        <v>333</v>
      </c>
      <c r="C25" s="53"/>
      <c r="D25" s="49"/>
      <c r="E25" s="406"/>
      <c r="F25" s="50"/>
    </row>
    <row r="26" spans="1:6" ht="17" customHeight="1" x14ac:dyDescent="0.2">
      <c r="A26" s="21">
        <f t="shared" si="0"/>
        <v>22</v>
      </c>
      <c r="B26" s="4" t="s">
        <v>334</v>
      </c>
      <c r="C26" s="53"/>
      <c r="D26" s="49"/>
      <c r="E26" s="255">
        <v>0</v>
      </c>
      <c r="F26" s="50"/>
    </row>
    <row r="27" spans="1:6" ht="6.75" customHeight="1" x14ac:dyDescent="0.2">
      <c r="A27" s="21"/>
      <c r="B27" s="2"/>
      <c r="C27" s="53"/>
      <c r="D27" s="49"/>
      <c r="E27" s="255"/>
      <c r="F27" s="50"/>
    </row>
    <row r="28" spans="1:6" x14ac:dyDescent="0.2">
      <c r="A28" s="70" t="s">
        <v>49</v>
      </c>
      <c r="B28" s="71" t="s">
        <v>18</v>
      </c>
      <c r="C28" s="72"/>
      <c r="D28" s="73"/>
      <c r="E28" s="257">
        <f>E29+E30+E31+E32+E33+E34</f>
        <v>150000</v>
      </c>
      <c r="F28" s="74"/>
    </row>
    <row r="29" spans="1:6" x14ac:dyDescent="0.2">
      <c r="A29" s="21">
        <v>1</v>
      </c>
      <c r="B29" s="2" t="s">
        <v>413</v>
      </c>
      <c r="C29" s="47">
        <v>1</v>
      </c>
      <c r="D29" s="48">
        <v>70000</v>
      </c>
      <c r="E29" s="254">
        <f>C29*D29</f>
        <v>70000</v>
      </c>
      <c r="F29" s="50"/>
    </row>
    <row r="30" spans="1:6" x14ac:dyDescent="0.2">
      <c r="A30" s="21">
        <v>2</v>
      </c>
      <c r="B30" s="2" t="s">
        <v>414</v>
      </c>
      <c r="C30" s="47">
        <v>1</v>
      </c>
      <c r="D30" s="48">
        <v>80000</v>
      </c>
      <c r="E30" s="254">
        <f>C30*D30</f>
        <v>80000</v>
      </c>
      <c r="F30" s="50"/>
    </row>
    <row r="31" spans="1:6" x14ac:dyDescent="0.2">
      <c r="A31" s="21">
        <v>3</v>
      </c>
      <c r="B31" s="2" t="s">
        <v>415</v>
      </c>
      <c r="C31" s="47">
        <v>0</v>
      </c>
      <c r="D31" s="48">
        <v>45000</v>
      </c>
      <c r="E31" s="254">
        <f t="shared" ref="E31:E33" si="1">C31*D31</f>
        <v>0</v>
      </c>
      <c r="F31" s="50"/>
    </row>
    <row r="32" spans="1:6" x14ac:dyDescent="0.2">
      <c r="A32" s="21">
        <v>4</v>
      </c>
      <c r="B32" s="265" t="s">
        <v>149</v>
      </c>
      <c r="C32" s="47"/>
      <c r="D32" s="48"/>
      <c r="E32" s="254">
        <f t="shared" si="1"/>
        <v>0</v>
      </c>
      <c r="F32" s="50"/>
    </row>
    <row r="33" spans="1:6" ht="15" thickBot="1" x14ac:dyDescent="0.25">
      <c r="A33" s="21">
        <v>5</v>
      </c>
      <c r="B33" s="263" t="s">
        <v>279</v>
      </c>
      <c r="C33" s="47">
        <v>0</v>
      </c>
      <c r="D33" s="48">
        <v>800000</v>
      </c>
      <c r="E33" s="254">
        <f t="shared" si="1"/>
        <v>0</v>
      </c>
      <c r="F33" s="261"/>
    </row>
    <row r="34" spans="1:6" ht="14" thickBot="1" x14ac:dyDescent="0.25">
      <c r="A34" s="21">
        <v>6</v>
      </c>
      <c r="B34" s="264" t="s">
        <v>51</v>
      </c>
      <c r="C34" s="54">
        <v>1</v>
      </c>
      <c r="D34" s="55">
        <v>100000</v>
      </c>
      <c r="E34" s="254"/>
      <c r="F34" s="56"/>
    </row>
    <row r="35" spans="1:6" ht="15" customHeight="1" thickBot="1" x14ac:dyDescent="0.25">
      <c r="A35" s="408" t="s">
        <v>157</v>
      </c>
      <c r="B35" s="409"/>
      <c r="C35" s="57"/>
      <c r="D35" s="58"/>
      <c r="E35" s="321">
        <v>4924840</v>
      </c>
      <c r="F35" s="59"/>
    </row>
    <row r="36" spans="1:6" ht="14" thickBot="1" x14ac:dyDescent="0.25">
      <c r="A36" s="26"/>
      <c r="B36" s="6"/>
      <c r="C36" s="60"/>
      <c r="D36" s="61"/>
      <c r="E36" s="258"/>
    </row>
    <row r="37" spans="1:6" x14ac:dyDescent="0.2">
      <c r="A37" s="44"/>
      <c r="B37" s="30"/>
      <c r="C37" s="62"/>
      <c r="D37" s="45"/>
      <c r="E37" s="259"/>
      <c r="F37" s="46"/>
    </row>
    <row r="38" spans="1:6" x14ac:dyDescent="0.2">
      <c r="A38" s="106">
        <v>1</v>
      </c>
      <c r="B38" s="29"/>
      <c r="C38" s="53"/>
      <c r="D38" s="49"/>
      <c r="E38" s="254"/>
      <c r="F38" s="110"/>
    </row>
    <row r="39" spans="1:6" ht="18" customHeight="1" x14ac:dyDescent="0.2">
      <c r="A39" s="106">
        <v>2</v>
      </c>
      <c r="B39" s="29"/>
      <c r="C39" s="53"/>
      <c r="D39" s="49"/>
      <c r="E39" s="254"/>
      <c r="F39" s="108"/>
    </row>
    <row r="40" spans="1:6" ht="41" customHeight="1" x14ac:dyDescent="0.2">
      <c r="A40" s="106">
        <v>3</v>
      </c>
      <c r="B40" s="29"/>
      <c r="C40" s="53"/>
      <c r="D40" s="49"/>
      <c r="E40" s="254"/>
      <c r="F40" s="108"/>
    </row>
    <row r="41" spans="1:6" x14ac:dyDescent="0.2">
      <c r="A41" s="106">
        <v>4</v>
      </c>
      <c r="B41" s="29"/>
      <c r="C41" s="53"/>
      <c r="D41" s="49"/>
      <c r="E41" s="254"/>
      <c r="F41" s="110"/>
    </row>
    <row r="42" spans="1:6" x14ac:dyDescent="0.2">
      <c r="A42" s="106">
        <v>5</v>
      </c>
      <c r="B42" s="29"/>
      <c r="C42" s="53"/>
      <c r="D42" s="49"/>
      <c r="E42" s="254"/>
      <c r="F42" s="108"/>
    </row>
    <row r="43" spans="1:6" ht="16.25" customHeight="1" x14ac:dyDescent="0.2">
      <c r="A43" s="106">
        <v>6</v>
      </c>
      <c r="B43" s="63"/>
      <c r="C43" s="53"/>
      <c r="D43" s="49"/>
      <c r="E43" s="254">
        <f>E26</f>
        <v>0</v>
      </c>
      <c r="F43" s="108"/>
    </row>
    <row r="44" spans="1:6" ht="16.25" customHeight="1" x14ac:dyDescent="0.2">
      <c r="A44" s="106">
        <v>7</v>
      </c>
      <c r="B44" s="29"/>
      <c r="C44" s="53"/>
      <c r="D44" s="49"/>
      <c r="E44" s="254">
        <f>E34</f>
        <v>0</v>
      </c>
      <c r="F44" s="108"/>
    </row>
    <row r="45" spans="1:6" ht="16.25" customHeight="1" x14ac:dyDescent="0.2">
      <c r="A45" s="106">
        <v>8</v>
      </c>
      <c r="B45" s="2"/>
      <c r="C45" s="53"/>
      <c r="D45" s="49"/>
      <c r="E45" s="254"/>
      <c r="F45" s="108"/>
    </row>
    <row r="46" spans="1:6" ht="14" thickBot="1" x14ac:dyDescent="0.25">
      <c r="A46" s="102"/>
      <c r="B46" s="103"/>
      <c r="C46" s="104"/>
      <c r="D46" s="105"/>
      <c r="E46" s="260"/>
      <c r="F46" s="109"/>
    </row>
    <row r="47" spans="1:6" ht="16" hidden="1" x14ac:dyDescent="0.2">
      <c r="E47" s="107">
        <f>E46/123</f>
        <v>0</v>
      </c>
    </row>
    <row r="48" spans="1:6" ht="60" customHeight="1" x14ac:dyDescent="0.2">
      <c r="A48" s="156"/>
      <c r="B48" s="155"/>
    </row>
    <row r="49" spans="1:7" ht="26" x14ac:dyDescent="0.2">
      <c r="A49" s="156"/>
      <c r="B49" s="229" t="s">
        <v>416</v>
      </c>
    </row>
    <row r="50" spans="1:7" ht="14" thickBot="1" x14ac:dyDescent="0.25">
      <c r="A50" s="156"/>
      <c r="B50" s="155"/>
      <c r="C50" s="166"/>
    </row>
    <row r="51" spans="1:7" ht="17" thickBot="1" x14ac:dyDescent="0.25">
      <c r="B51" s="310" t="s">
        <v>259</v>
      </c>
      <c r="C51" s="311"/>
    </row>
    <row r="52" spans="1:7" ht="16" x14ac:dyDescent="0.2">
      <c r="B52" s="312" t="s">
        <v>255</v>
      </c>
      <c r="C52" s="313"/>
      <c r="D52" s="410"/>
      <c r="F52" s="262"/>
    </row>
    <row r="53" spans="1:7" ht="17" thickBot="1" x14ac:dyDescent="0.25">
      <c r="B53" s="314" t="s">
        <v>350</v>
      </c>
      <c r="C53" s="315">
        <v>196800</v>
      </c>
      <c r="D53" s="411"/>
      <c r="F53" s="306"/>
      <c r="G53" s="306"/>
    </row>
    <row r="54" spans="1:7" ht="16" x14ac:dyDescent="0.2">
      <c r="B54" s="314" t="s">
        <v>256</v>
      </c>
      <c r="C54" s="315">
        <f>C55+C56</f>
        <v>4578040</v>
      </c>
      <c r="F54" s="305"/>
    </row>
    <row r="55" spans="1:7" ht="16" x14ac:dyDescent="0.2">
      <c r="B55" s="316" t="s">
        <v>257</v>
      </c>
      <c r="C55" s="317">
        <f>E5</f>
        <v>2561580</v>
      </c>
    </row>
    <row r="56" spans="1:7" ht="16" x14ac:dyDescent="0.2">
      <c r="B56" s="316" t="s">
        <v>258</v>
      </c>
      <c r="C56" s="317">
        <f>E35-C55-C52-C53-C57-C58</f>
        <v>2016460</v>
      </c>
    </row>
    <row r="57" spans="1:7" ht="16" x14ac:dyDescent="0.2">
      <c r="B57" s="318" t="s">
        <v>260</v>
      </c>
      <c r="C57" s="319">
        <f>E45</f>
        <v>0</v>
      </c>
    </row>
    <row r="58" spans="1:7" ht="17" thickBot="1" x14ac:dyDescent="0.25">
      <c r="B58" s="318" t="s">
        <v>18</v>
      </c>
      <c r="C58" s="319">
        <f>E28-E34</f>
        <v>150000</v>
      </c>
    </row>
    <row r="59" spans="1:7" ht="17" thickBot="1" x14ac:dyDescent="0.25">
      <c r="B59" s="310" t="s">
        <v>157</v>
      </c>
      <c r="C59" s="320">
        <f>C52+C53+C54+C57+C58</f>
        <v>4924840</v>
      </c>
    </row>
    <row r="124" ht="279.75" customHeight="1" x14ac:dyDescent="0.2"/>
  </sheetData>
  <mergeCells count="2">
    <mergeCell ref="A35:B35"/>
    <mergeCell ref="D52:D53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L135"/>
  <sheetViews>
    <sheetView zoomScale="90" zoomScaleNormal="90" zoomScalePageLayoutView="90" workbookViewId="0">
      <pane ySplit="6" topLeftCell="A92" activePane="bottomLeft" state="frozen"/>
      <selection pane="bottomLeft" activeCell="C5" sqref="C5"/>
    </sheetView>
  </sheetViews>
  <sheetFormatPr baseColWidth="10" defaultColWidth="10.6640625" defaultRowHeight="18" x14ac:dyDescent="0.2"/>
  <cols>
    <col min="1" max="1" width="5.1640625" style="7" customWidth="1"/>
    <col min="2" max="2" width="10" style="18" customWidth="1"/>
    <col min="3" max="3" width="104.5" style="9" customWidth="1"/>
    <col min="4" max="4" width="6" style="7" customWidth="1"/>
    <col min="5" max="5" width="75.6640625" style="15" customWidth="1"/>
    <col min="6" max="6" width="8.6640625" style="8" customWidth="1"/>
    <col min="7" max="8" width="10.6640625" style="8"/>
    <col min="9" max="9" width="14.1640625" style="8" customWidth="1"/>
    <col min="10" max="10" width="10.6640625" style="8"/>
    <col min="11" max="11" width="10.6640625" style="114"/>
    <col min="12" max="16384" width="10.6640625" style="8"/>
  </cols>
  <sheetData>
    <row r="1" spans="1:12" ht="30.75" customHeight="1" x14ac:dyDescent="0.2">
      <c r="C1" s="210" t="s">
        <v>360</v>
      </c>
      <c r="E1" s="152"/>
    </row>
    <row r="2" spans="1:12" ht="24.75" customHeight="1" x14ac:dyDescent="0.2">
      <c r="C2" s="210"/>
      <c r="E2" s="242" t="s">
        <v>238</v>
      </c>
      <c r="F2" s="232" t="s">
        <v>235</v>
      </c>
    </row>
    <row r="3" spans="1:12" ht="22.5" customHeight="1" x14ac:dyDescent="0.2">
      <c r="C3" s="210"/>
      <c r="E3" s="242" t="s">
        <v>237</v>
      </c>
      <c r="F3" s="235" t="s">
        <v>236</v>
      </c>
    </row>
    <row r="4" spans="1:12" ht="23.25" customHeight="1" x14ac:dyDescent="0.2">
      <c r="C4" s="10"/>
      <c r="E4" s="242" t="s">
        <v>239</v>
      </c>
      <c r="F4" s="234" t="s">
        <v>240</v>
      </c>
      <c r="H4" s="217"/>
      <c r="I4" s="218"/>
    </row>
    <row r="5" spans="1:12" ht="29.25" customHeight="1" thickBot="1" x14ac:dyDescent="0.25">
      <c r="C5" s="211" t="s">
        <v>421</v>
      </c>
      <c r="D5" s="121"/>
      <c r="E5" s="212" t="s">
        <v>242</v>
      </c>
      <c r="H5" s="217"/>
      <c r="I5" s="218"/>
    </row>
    <row r="6" spans="1:12" ht="26" customHeight="1" thickBot="1" x14ac:dyDescent="0.25">
      <c r="A6" s="117" t="s">
        <v>32</v>
      </c>
      <c r="B6" s="122" t="s">
        <v>2</v>
      </c>
      <c r="C6" s="122" t="s">
        <v>117</v>
      </c>
      <c r="D6" s="123" t="s">
        <v>241</v>
      </c>
      <c r="E6" s="230" t="s">
        <v>182</v>
      </c>
      <c r="F6" s="231" t="s">
        <v>234</v>
      </c>
      <c r="H6" s="217"/>
      <c r="I6" s="218"/>
    </row>
    <row r="7" spans="1:12" s="13" customFormat="1" ht="45" customHeight="1" x14ac:dyDescent="0.2">
      <c r="A7" s="118"/>
      <c r="B7" s="414" t="s">
        <v>118</v>
      </c>
      <c r="C7" s="116" t="s">
        <v>379</v>
      </c>
      <c r="D7" s="353"/>
      <c r="E7" s="354" t="s">
        <v>173</v>
      </c>
      <c r="F7" s="232" t="s">
        <v>235</v>
      </c>
      <c r="I7" s="8"/>
      <c r="J7" s="8"/>
      <c r="K7" s="114"/>
      <c r="L7" s="8"/>
    </row>
    <row r="8" spans="1:12" s="13" customFormat="1" ht="35.25" customHeight="1" x14ac:dyDescent="0.2">
      <c r="A8" s="118"/>
      <c r="B8" s="415"/>
      <c r="C8" s="224" t="s">
        <v>419</v>
      </c>
      <c r="D8" s="355"/>
      <c r="E8" s="356" t="s">
        <v>174</v>
      </c>
      <c r="F8" s="233" t="s">
        <v>235</v>
      </c>
      <c r="K8" s="115"/>
    </row>
    <row r="9" spans="1:12" s="13" customFormat="1" ht="124.5" customHeight="1" x14ac:dyDescent="0.2">
      <c r="A9" s="118"/>
      <c r="B9" s="415"/>
      <c r="C9" s="225" t="s">
        <v>412</v>
      </c>
      <c r="D9" s="357" t="s">
        <v>236</v>
      </c>
      <c r="E9" s="358"/>
      <c r="F9" s="233"/>
      <c r="K9" s="115"/>
    </row>
    <row r="10" spans="1:12" s="13" customFormat="1" ht="61.5" customHeight="1" x14ac:dyDescent="0.2">
      <c r="A10" s="118"/>
      <c r="B10" s="415"/>
      <c r="C10" s="224" t="s">
        <v>357</v>
      </c>
      <c r="D10" s="355"/>
      <c r="E10" s="358" t="s">
        <v>380</v>
      </c>
      <c r="F10" s="233" t="s">
        <v>235</v>
      </c>
      <c r="K10" s="115"/>
    </row>
    <row r="11" spans="1:12" s="13" customFormat="1" ht="26" customHeight="1" x14ac:dyDescent="0.2">
      <c r="A11" s="118"/>
      <c r="B11" s="415"/>
      <c r="C11" s="224" t="s">
        <v>364</v>
      </c>
      <c r="D11" s="355"/>
      <c r="E11" s="358" t="s">
        <v>351</v>
      </c>
      <c r="F11" s="233" t="s">
        <v>235</v>
      </c>
      <c r="K11" s="115"/>
    </row>
    <row r="12" spans="1:12" s="13" customFormat="1" ht="35.25" customHeight="1" x14ac:dyDescent="0.2">
      <c r="A12" s="118"/>
      <c r="B12" s="415"/>
      <c r="C12" s="224" t="s">
        <v>399</v>
      </c>
      <c r="D12" s="355"/>
      <c r="E12" s="356" t="s">
        <v>181</v>
      </c>
      <c r="F12" s="233" t="s">
        <v>235</v>
      </c>
      <c r="K12" s="115"/>
    </row>
    <row r="13" spans="1:12" s="13" customFormat="1" ht="44.25" customHeight="1" x14ac:dyDescent="0.2">
      <c r="A13" s="118"/>
      <c r="B13" s="415"/>
      <c r="C13" s="224" t="s">
        <v>398</v>
      </c>
      <c r="D13" s="359" t="s">
        <v>236</v>
      </c>
      <c r="E13" s="356" t="s">
        <v>402</v>
      </c>
      <c r="F13" s="234" t="s">
        <v>240</v>
      </c>
      <c r="K13" s="115"/>
    </row>
    <row r="14" spans="1:12" s="13" customFormat="1" ht="35.25" customHeight="1" x14ac:dyDescent="0.2">
      <c r="A14" s="118"/>
      <c r="B14" s="415"/>
      <c r="C14" s="224" t="s">
        <v>329</v>
      </c>
      <c r="D14" s="359" t="s">
        <v>236</v>
      </c>
      <c r="E14" s="356" t="s">
        <v>179</v>
      </c>
      <c r="F14" s="234" t="s">
        <v>240</v>
      </c>
      <c r="K14" s="115"/>
    </row>
    <row r="15" spans="1:12" s="13" customFormat="1" ht="42" customHeight="1" x14ac:dyDescent="0.2">
      <c r="A15" s="118"/>
      <c r="B15" s="415"/>
      <c r="C15" s="224" t="s">
        <v>397</v>
      </c>
      <c r="D15" s="359" t="s">
        <v>236</v>
      </c>
      <c r="E15" s="356" t="s">
        <v>233</v>
      </c>
      <c r="F15" s="234" t="s">
        <v>240</v>
      </c>
      <c r="K15" s="115"/>
    </row>
    <row r="16" spans="1:12" s="13" customFormat="1" ht="42.75" customHeight="1" x14ac:dyDescent="0.2">
      <c r="A16" s="118"/>
      <c r="B16" s="415"/>
      <c r="C16" s="360" t="s">
        <v>405</v>
      </c>
      <c r="D16" s="359" t="s">
        <v>236</v>
      </c>
      <c r="E16" s="356" t="s">
        <v>232</v>
      </c>
      <c r="F16" s="234" t="s">
        <v>240</v>
      </c>
      <c r="K16" s="115"/>
    </row>
    <row r="17" spans="1:11" s="13" customFormat="1" ht="37" customHeight="1" x14ac:dyDescent="0.2">
      <c r="A17" s="118"/>
      <c r="B17" s="415"/>
      <c r="C17" s="360" t="s">
        <v>381</v>
      </c>
      <c r="D17" s="359" t="s">
        <v>236</v>
      </c>
      <c r="E17" s="356" t="s">
        <v>180</v>
      </c>
      <c r="F17" s="235" t="s">
        <v>316</v>
      </c>
      <c r="G17" s="217"/>
      <c r="K17" s="115"/>
    </row>
    <row r="18" spans="1:11" s="13" customFormat="1" ht="36.75" customHeight="1" x14ac:dyDescent="0.2">
      <c r="A18" s="118"/>
      <c r="B18" s="415"/>
      <c r="C18" s="360" t="s">
        <v>382</v>
      </c>
      <c r="D18" s="361" t="s">
        <v>240</v>
      </c>
      <c r="E18" s="356" t="s">
        <v>183</v>
      </c>
      <c r="F18" s="232" t="s">
        <v>235</v>
      </c>
      <c r="K18" s="115"/>
    </row>
    <row r="19" spans="1:11" s="13" customFormat="1" ht="39" customHeight="1" x14ac:dyDescent="0.2">
      <c r="A19" s="118"/>
      <c r="B19" s="415"/>
      <c r="C19" s="224" t="s">
        <v>353</v>
      </c>
      <c r="D19" s="355"/>
      <c r="E19" s="356" t="s">
        <v>184</v>
      </c>
      <c r="F19" s="232" t="s">
        <v>235</v>
      </c>
      <c r="K19" s="115"/>
    </row>
    <row r="20" spans="1:11" s="13" customFormat="1" ht="29" customHeight="1" thickBot="1" x14ac:dyDescent="0.25">
      <c r="A20" s="118"/>
      <c r="B20" s="416"/>
      <c r="C20" s="362" t="s">
        <v>354</v>
      </c>
      <c r="D20" s="363" t="s">
        <v>236</v>
      </c>
      <c r="E20" s="364" t="s">
        <v>348</v>
      </c>
      <c r="F20" s="232" t="s">
        <v>235</v>
      </c>
      <c r="K20" s="115"/>
    </row>
    <row r="21" spans="1:11" ht="24" customHeight="1" x14ac:dyDescent="0.2">
      <c r="A21" s="119">
        <v>1</v>
      </c>
      <c r="B21" s="412" t="s">
        <v>3</v>
      </c>
      <c r="C21" s="324" t="s">
        <v>292</v>
      </c>
      <c r="D21" s="365"/>
      <c r="E21" s="326"/>
    </row>
    <row r="22" spans="1:11" ht="37.5" customHeight="1" x14ac:dyDescent="0.2">
      <c r="A22" s="120">
        <v>2</v>
      </c>
      <c r="B22" s="413"/>
      <c r="C22" s="11" t="s">
        <v>383</v>
      </c>
      <c r="D22" s="366"/>
      <c r="E22" s="367"/>
    </row>
    <row r="23" spans="1:11" ht="44.25" customHeight="1" x14ac:dyDescent="0.2">
      <c r="A23" s="120">
        <f>A22+1</f>
        <v>3</v>
      </c>
      <c r="B23" s="413"/>
      <c r="C23" s="391" t="s">
        <v>372</v>
      </c>
      <c r="D23" s="366"/>
      <c r="E23" s="328" t="s">
        <v>370</v>
      </c>
    </row>
    <row r="24" spans="1:11" ht="33.75" customHeight="1" x14ac:dyDescent="0.2">
      <c r="A24" s="120">
        <f t="shared" ref="A24:A88" si="0">A23+1</f>
        <v>4</v>
      </c>
      <c r="B24" s="413"/>
      <c r="C24" s="368" t="s">
        <v>355</v>
      </c>
      <c r="D24" s="366"/>
      <c r="E24" s="328" t="s">
        <v>371</v>
      </c>
    </row>
    <row r="25" spans="1:11" ht="30.5" customHeight="1" x14ac:dyDescent="0.2">
      <c r="A25" s="120">
        <f t="shared" si="0"/>
        <v>5</v>
      </c>
      <c r="B25" s="413"/>
      <c r="C25" s="213" t="s">
        <v>291</v>
      </c>
      <c r="D25" s="366"/>
      <c r="E25" s="328" t="s">
        <v>384</v>
      </c>
    </row>
    <row r="26" spans="1:11" ht="36" customHeight="1" x14ac:dyDescent="0.2">
      <c r="A26" s="120">
        <f t="shared" si="0"/>
        <v>6</v>
      </c>
      <c r="B26" s="413"/>
      <c r="C26" s="213"/>
      <c r="D26" s="366"/>
      <c r="E26" s="328"/>
    </row>
    <row r="27" spans="1:11" ht="26.25" customHeight="1" x14ac:dyDescent="0.2">
      <c r="A27" s="120">
        <f t="shared" si="0"/>
        <v>7</v>
      </c>
      <c r="B27" s="413"/>
      <c r="C27" s="385" t="s">
        <v>369</v>
      </c>
      <c r="D27" s="366"/>
      <c r="E27" s="328"/>
    </row>
    <row r="28" spans="1:11" ht="26.25" customHeight="1" x14ac:dyDescent="0.2">
      <c r="A28" s="120"/>
      <c r="B28" s="413"/>
      <c r="C28" s="380"/>
      <c r="D28" s="366"/>
      <c r="E28" s="386"/>
      <c r="K28" s="379"/>
    </row>
    <row r="29" spans="1:11" ht="27" customHeight="1" thickBot="1" x14ac:dyDescent="0.25">
      <c r="A29" s="120">
        <f>A27+1</f>
        <v>8</v>
      </c>
      <c r="B29" s="413"/>
      <c r="C29" s="214"/>
      <c r="D29" s="369"/>
      <c r="E29" s="341"/>
    </row>
    <row r="30" spans="1:11" ht="20" customHeight="1" x14ac:dyDescent="0.2">
      <c r="A30" s="120">
        <f t="shared" si="0"/>
        <v>9</v>
      </c>
      <c r="B30" s="418" t="s">
        <v>4</v>
      </c>
      <c r="C30" s="370" t="s">
        <v>292</v>
      </c>
      <c r="D30" s="371"/>
      <c r="E30" s="345" t="s">
        <v>373</v>
      </c>
    </row>
    <row r="31" spans="1:11" ht="33.75" customHeight="1" x14ac:dyDescent="0.2">
      <c r="A31" s="120">
        <f t="shared" si="0"/>
        <v>10</v>
      </c>
      <c r="B31" s="419"/>
      <c r="C31" s="349" t="s">
        <v>385</v>
      </c>
      <c r="D31" s="366"/>
      <c r="E31" s="387" t="s">
        <v>296</v>
      </c>
    </row>
    <row r="32" spans="1:11" ht="31.5" customHeight="1" x14ac:dyDescent="0.2">
      <c r="A32" s="120">
        <f t="shared" si="0"/>
        <v>11</v>
      </c>
      <c r="B32" s="419"/>
      <c r="C32" s="372" t="s">
        <v>294</v>
      </c>
      <c r="D32" s="366"/>
      <c r="E32" s="373"/>
    </row>
    <row r="33" spans="1:5" ht="42.75" customHeight="1" x14ac:dyDescent="0.2">
      <c r="A33" s="120">
        <f t="shared" si="0"/>
        <v>12</v>
      </c>
      <c r="B33" s="419"/>
      <c r="C33" s="395" t="s">
        <v>387</v>
      </c>
      <c r="D33" s="366"/>
      <c r="E33" s="373"/>
    </row>
    <row r="34" spans="1:5" ht="69" customHeight="1" x14ac:dyDescent="0.2">
      <c r="A34" s="120">
        <f t="shared" si="0"/>
        <v>13</v>
      </c>
      <c r="B34" s="419"/>
      <c r="C34" s="335" t="s">
        <v>295</v>
      </c>
      <c r="D34" s="366"/>
      <c r="E34" s="328" t="s">
        <v>293</v>
      </c>
    </row>
    <row r="35" spans="1:5" ht="22.25" customHeight="1" x14ac:dyDescent="0.2">
      <c r="A35" s="120">
        <f t="shared" si="0"/>
        <v>14</v>
      </c>
      <c r="B35" s="419"/>
      <c r="C35" s="392" t="s">
        <v>341</v>
      </c>
      <c r="D35" s="366"/>
      <c r="E35" s="332"/>
    </row>
    <row r="36" spans="1:5" ht="22.25" customHeight="1" thickBot="1" x14ac:dyDescent="0.25">
      <c r="A36" s="120">
        <f t="shared" si="0"/>
        <v>15</v>
      </c>
      <c r="B36" s="420"/>
      <c r="C36" s="335"/>
      <c r="D36" s="374"/>
      <c r="E36" s="339"/>
    </row>
    <row r="37" spans="1:5" ht="27" customHeight="1" x14ac:dyDescent="0.2">
      <c r="A37" s="120">
        <f t="shared" si="0"/>
        <v>16</v>
      </c>
      <c r="B37" s="421" t="s">
        <v>5</v>
      </c>
      <c r="C37" s="324" t="s">
        <v>292</v>
      </c>
      <c r="D37" s="365"/>
      <c r="E37" s="326"/>
    </row>
    <row r="38" spans="1:5" ht="38.25" customHeight="1" x14ac:dyDescent="0.2">
      <c r="A38" s="120">
        <f t="shared" si="0"/>
        <v>17</v>
      </c>
      <c r="B38" s="422"/>
      <c r="C38" s="11" t="s">
        <v>386</v>
      </c>
      <c r="D38" s="369"/>
      <c r="E38" s="328"/>
    </row>
    <row r="39" spans="1:5" ht="37.5" customHeight="1" x14ac:dyDescent="0.2">
      <c r="A39" s="120">
        <f t="shared" si="0"/>
        <v>18</v>
      </c>
      <c r="B39" s="422"/>
      <c r="C39" s="393" t="s">
        <v>342</v>
      </c>
      <c r="D39" s="366"/>
      <c r="E39" s="388" t="s">
        <v>301</v>
      </c>
    </row>
    <row r="40" spans="1:5" ht="24" customHeight="1" x14ac:dyDescent="0.2">
      <c r="A40" s="120">
        <f t="shared" si="0"/>
        <v>19</v>
      </c>
      <c r="B40" s="422"/>
      <c r="C40" s="11" t="s">
        <v>166</v>
      </c>
      <c r="D40" s="366"/>
      <c r="E40" s="388"/>
    </row>
    <row r="41" spans="1:5" ht="24" customHeight="1" x14ac:dyDescent="0.2">
      <c r="A41" s="120">
        <f t="shared" si="0"/>
        <v>20</v>
      </c>
      <c r="B41" s="422"/>
      <c r="C41" s="375" t="s">
        <v>168</v>
      </c>
      <c r="D41" s="366"/>
      <c r="E41" s="388" t="s">
        <v>293</v>
      </c>
    </row>
    <row r="42" spans="1:5" ht="24" customHeight="1" x14ac:dyDescent="0.2">
      <c r="A42" s="120">
        <f t="shared" si="0"/>
        <v>21</v>
      </c>
      <c r="B42" s="422"/>
      <c r="C42" s="329" t="s">
        <v>167</v>
      </c>
      <c r="D42" s="366"/>
      <c r="E42" s="328"/>
    </row>
    <row r="43" spans="1:5" ht="37.5" customHeight="1" x14ac:dyDescent="0.2">
      <c r="A43" s="120">
        <f t="shared" si="0"/>
        <v>22</v>
      </c>
      <c r="B43" s="422"/>
      <c r="C43" s="394" t="s">
        <v>298</v>
      </c>
      <c r="D43" s="366"/>
      <c r="E43" s="328"/>
    </row>
    <row r="44" spans="1:5" ht="24" customHeight="1" x14ac:dyDescent="0.2">
      <c r="A44" s="120">
        <f t="shared" si="0"/>
        <v>23</v>
      </c>
      <c r="B44" s="422"/>
      <c r="C44" s="329" t="s">
        <v>299</v>
      </c>
      <c r="D44" s="366"/>
      <c r="E44" s="341"/>
    </row>
    <row r="45" spans="1:5" ht="26" customHeight="1" x14ac:dyDescent="0.2">
      <c r="A45" s="120">
        <f t="shared" si="0"/>
        <v>24</v>
      </c>
      <c r="B45" s="422"/>
      <c r="C45" s="329" t="s">
        <v>300</v>
      </c>
      <c r="D45" s="366"/>
      <c r="E45" s="341"/>
    </row>
    <row r="46" spans="1:5" ht="36.75" customHeight="1" thickBot="1" x14ac:dyDescent="0.25">
      <c r="A46" s="120">
        <f t="shared" si="0"/>
        <v>25</v>
      </c>
      <c r="B46" s="423"/>
      <c r="C46" s="376" t="s">
        <v>365</v>
      </c>
      <c r="D46" s="374"/>
      <c r="E46" s="150"/>
    </row>
    <row r="47" spans="1:5" ht="22.25" customHeight="1" x14ac:dyDescent="0.2">
      <c r="A47" s="120">
        <f t="shared" si="0"/>
        <v>26</v>
      </c>
      <c r="B47" s="418" t="s">
        <v>20</v>
      </c>
      <c r="C47" s="370" t="s">
        <v>292</v>
      </c>
      <c r="D47" s="365"/>
      <c r="E47" s="345"/>
    </row>
    <row r="48" spans="1:5" ht="35.25" customHeight="1" x14ac:dyDescent="0.2">
      <c r="A48" s="120">
        <f t="shared" si="0"/>
        <v>27</v>
      </c>
      <c r="B48" s="419"/>
      <c r="C48" s="349" t="s">
        <v>388</v>
      </c>
      <c r="D48" s="366"/>
      <c r="E48" s="328" t="s">
        <v>293</v>
      </c>
    </row>
    <row r="49" spans="1:5" ht="22.25" customHeight="1" thickBot="1" x14ac:dyDescent="0.25">
      <c r="A49" s="120">
        <f t="shared" si="0"/>
        <v>28</v>
      </c>
      <c r="B49" s="420"/>
      <c r="C49" s="396" t="s">
        <v>358</v>
      </c>
      <c r="D49" s="146"/>
      <c r="E49" s="124"/>
    </row>
    <row r="50" spans="1:5" ht="21" customHeight="1" x14ac:dyDescent="0.2">
      <c r="A50" s="120">
        <f t="shared" si="0"/>
        <v>29</v>
      </c>
      <c r="B50" s="412" t="s">
        <v>21</v>
      </c>
      <c r="C50" s="324" t="s">
        <v>292</v>
      </c>
      <c r="D50" s="325"/>
      <c r="E50" s="326"/>
    </row>
    <row r="51" spans="1:5" ht="36.75" customHeight="1" x14ac:dyDescent="0.2">
      <c r="A51" s="120">
        <f t="shared" si="0"/>
        <v>30</v>
      </c>
      <c r="B51" s="413"/>
      <c r="C51" s="11" t="s">
        <v>390</v>
      </c>
      <c r="D51" s="327"/>
      <c r="E51" s="328"/>
    </row>
    <row r="52" spans="1:5" ht="42" customHeight="1" x14ac:dyDescent="0.2">
      <c r="A52" s="120">
        <f t="shared" si="0"/>
        <v>31</v>
      </c>
      <c r="B52" s="413"/>
      <c r="C52" s="213" t="s">
        <v>406</v>
      </c>
      <c r="D52" s="327"/>
      <c r="E52" s="328" t="s">
        <v>349</v>
      </c>
    </row>
    <row r="53" spans="1:5" ht="16.25" customHeight="1" x14ac:dyDescent="0.2">
      <c r="A53" s="120">
        <f t="shared" si="0"/>
        <v>32</v>
      </c>
      <c r="B53" s="413"/>
      <c r="C53" s="397" t="s">
        <v>374</v>
      </c>
      <c r="D53" s="327"/>
      <c r="E53" s="328"/>
    </row>
    <row r="54" spans="1:5" ht="51.5" customHeight="1" x14ac:dyDescent="0.2">
      <c r="A54" s="120">
        <f t="shared" si="0"/>
        <v>33</v>
      </c>
      <c r="B54" s="413"/>
      <c r="C54" s="329" t="s">
        <v>302</v>
      </c>
      <c r="D54" s="327"/>
      <c r="E54" s="328" t="s">
        <v>293</v>
      </c>
    </row>
    <row r="55" spans="1:5" ht="34.5" customHeight="1" x14ac:dyDescent="0.2">
      <c r="A55" s="120">
        <f t="shared" si="0"/>
        <v>34</v>
      </c>
      <c r="B55" s="413"/>
      <c r="C55" s="329" t="s">
        <v>303</v>
      </c>
      <c r="D55" s="327"/>
      <c r="E55" s="328"/>
    </row>
    <row r="56" spans="1:5" ht="18" customHeight="1" x14ac:dyDescent="0.2">
      <c r="A56" s="120">
        <f t="shared" si="0"/>
        <v>35</v>
      </c>
      <c r="B56" s="413"/>
      <c r="C56" s="11" t="s">
        <v>304</v>
      </c>
      <c r="D56" s="327"/>
      <c r="E56" s="328"/>
    </row>
    <row r="57" spans="1:5" ht="32.25" customHeight="1" x14ac:dyDescent="0.2">
      <c r="A57" s="120">
        <f t="shared" si="0"/>
        <v>36</v>
      </c>
      <c r="B57" s="413"/>
      <c r="C57" s="11" t="s">
        <v>326</v>
      </c>
      <c r="D57" s="327"/>
      <c r="E57" s="328"/>
    </row>
    <row r="58" spans="1:5" ht="18" customHeight="1" thickBot="1" x14ac:dyDescent="0.25">
      <c r="A58" s="120">
        <f t="shared" si="0"/>
        <v>37</v>
      </c>
      <c r="B58" s="417"/>
      <c r="C58" s="383" t="s">
        <v>389</v>
      </c>
      <c r="D58" s="148"/>
      <c r="E58" s="150"/>
    </row>
    <row r="59" spans="1:5" ht="53" customHeight="1" x14ac:dyDescent="0.2">
      <c r="A59" s="120">
        <f t="shared" si="0"/>
        <v>38</v>
      </c>
      <c r="B59" s="419" t="s">
        <v>22</v>
      </c>
      <c r="C59" s="331" t="s">
        <v>297</v>
      </c>
      <c r="D59" s="327"/>
      <c r="E59" s="332" t="s">
        <v>347</v>
      </c>
    </row>
    <row r="60" spans="1:5" ht="42.5" customHeight="1" x14ac:dyDescent="0.2">
      <c r="A60" s="120">
        <f t="shared" si="0"/>
        <v>39</v>
      </c>
      <c r="B60" s="419"/>
      <c r="C60" s="333" t="s">
        <v>392</v>
      </c>
      <c r="D60" s="327"/>
      <c r="E60" s="334"/>
    </row>
    <row r="61" spans="1:5" ht="44" customHeight="1" x14ac:dyDescent="0.2">
      <c r="A61" s="120">
        <f t="shared" si="0"/>
        <v>40</v>
      </c>
      <c r="B61" s="419"/>
      <c r="C61" s="398" t="s">
        <v>391</v>
      </c>
      <c r="D61" s="327"/>
      <c r="E61" s="334" t="s">
        <v>194</v>
      </c>
    </row>
    <row r="62" spans="1:5" ht="51.75" customHeight="1" x14ac:dyDescent="0.2">
      <c r="A62" s="120">
        <f t="shared" si="0"/>
        <v>41</v>
      </c>
      <c r="B62" s="419"/>
      <c r="C62" s="335" t="s">
        <v>305</v>
      </c>
      <c r="D62" s="327"/>
      <c r="E62" s="336" t="s">
        <v>352</v>
      </c>
    </row>
    <row r="63" spans="1:5" ht="44.25" customHeight="1" x14ac:dyDescent="0.2">
      <c r="A63" s="120">
        <f t="shared" si="0"/>
        <v>42</v>
      </c>
      <c r="B63" s="419"/>
      <c r="C63" s="378" t="s">
        <v>306</v>
      </c>
      <c r="D63" s="327"/>
      <c r="E63" s="337" t="s">
        <v>393</v>
      </c>
    </row>
    <row r="64" spans="1:5" ht="21" customHeight="1" thickBot="1" x14ac:dyDescent="0.25">
      <c r="A64" s="120">
        <f t="shared" si="0"/>
        <v>43</v>
      </c>
      <c r="B64" s="419"/>
      <c r="C64" s="399" t="s">
        <v>343</v>
      </c>
      <c r="D64" s="327"/>
      <c r="E64" s="338" t="s">
        <v>293</v>
      </c>
    </row>
    <row r="65" spans="1:11" ht="21" customHeight="1" thickBot="1" x14ac:dyDescent="0.25">
      <c r="A65" s="120"/>
      <c r="B65" s="419"/>
      <c r="C65" s="11" t="s">
        <v>409</v>
      </c>
      <c r="D65" s="327"/>
      <c r="E65" s="150"/>
      <c r="K65" s="382"/>
    </row>
    <row r="66" spans="1:11" ht="22.25" customHeight="1" thickBot="1" x14ac:dyDescent="0.25">
      <c r="A66" s="120">
        <f>A64+1</f>
        <v>44</v>
      </c>
      <c r="B66" s="420"/>
      <c r="C66" s="145" t="s">
        <v>193</v>
      </c>
      <c r="D66" s="148"/>
      <c r="E66" s="339"/>
    </row>
    <row r="67" spans="1:11" ht="22.25" customHeight="1" thickBot="1" x14ac:dyDescent="0.25">
      <c r="A67" s="120">
        <f t="shared" si="0"/>
        <v>45</v>
      </c>
      <c r="B67" s="413" t="s">
        <v>23</v>
      </c>
      <c r="C67" s="340" t="s">
        <v>292</v>
      </c>
      <c r="D67" s="327"/>
      <c r="E67" s="341"/>
    </row>
    <row r="68" spans="1:11" ht="36" customHeight="1" x14ac:dyDescent="0.2">
      <c r="A68" s="120">
        <f t="shared" si="0"/>
        <v>46</v>
      </c>
      <c r="B68" s="413"/>
      <c r="C68" s="11" t="s">
        <v>418</v>
      </c>
      <c r="D68" s="327"/>
      <c r="E68" s="342" t="s">
        <v>307</v>
      </c>
    </row>
    <row r="69" spans="1:11" ht="44" customHeight="1" x14ac:dyDescent="0.2">
      <c r="A69" s="120">
        <f t="shared" si="0"/>
        <v>47</v>
      </c>
      <c r="B69" s="413"/>
      <c r="C69" s="11" t="s">
        <v>410</v>
      </c>
      <c r="D69" s="327"/>
      <c r="E69" s="328" t="s">
        <v>293</v>
      </c>
    </row>
    <row r="70" spans="1:11" ht="15" customHeight="1" thickBot="1" x14ac:dyDescent="0.25">
      <c r="A70" s="120">
        <f t="shared" si="0"/>
        <v>48</v>
      </c>
      <c r="B70" s="413"/>
      <c r="C70" s="343"/>
      <c r="D70" s="327"/>
      <c r="E70" s="341" t="s">
        <v>375</v>
      </c>
    </row>
    <row r="71" spans="1:11" ht="21" customHeight="1" x14ac:dyDescent="0.2">
      <c r="A71" s="120">
        <f t="shared" si="0"/>
        <v>49</v>
      </c>
      <c r="B71" s="418" t="s">
        <v>24</v>
      </c>
      <c r="C71" s="344" t="s">
        <v>292</v>
      </c>
      <c r="D71" s="325"/>
      <c r="E71" s="345"/>
    </row>
    <row r="72" spans="1:11" ht="27.5" customHeight="1" x14ac:dyDescent="0.2">
      <c r="A72" s="120">
        <f t="shared" si="0"/>
        <v>50</v>
      </c>
      <c r="B72" s="419"/>
      <c r="C72" s="12" t="s">
        <v>417</v>
      </c>
      <c r="D72" s="327"/>
      <c r="E72" s="328" t="s">
        <v>293</v>
      </c>
    </row>
    <row r="73" spans="1:11" ht="21" customHeight="1" thickBot="1" x14ac:dyDescent="0.25">
      <c r="A73" s="120">
        <f t="shared" si="0"/>
        <v>51</v>
      </c>
      <c r="B73" s="420"/>
      <c r="C73" s="147"/>
      <c r="D73" s="148"/>
      <c r="E73" s="339" t="s">
        <v>375</v>
      </c>
    </row>
    <row r="74" spans="1:11" ht="21" customHeight="1" x14ac:dyDescent="0.2">
      <c r="A74" s="120">
        <f t="shared" si="0"/>
        <v>52</v>
      </c>
      <c r="B74" s="412" t="s">
        <v>25</v>
      </c>
      <c r="C74" s="346" t="s">
        <v>292</v>
      </c>
      <c r="D74" s="325"/>
      <c r="E74" s="326"/>
    </row>
    <row r="75" spans="1:11" ht="50.25" customHeight="1" thickBot="1" x14ac:dyDescent="0.25">
      <c r="A75" s="120">
        <f t="shared" si="0"/>
        <v>53</v>
      </c>
      <c r="B75" s="413"/>
      <c r="C75" s="347" t="s">
        <v>394</v>
      </c>
      <c r="D75" s="327"/>
      <c r="E75" s="341"/>
    </row>
    <row r="76" spans="1:11" ht="46.5" customHeight="1" x14ac:dyDescent="0.2">
      <c r="A76" s="120">
        <f t="shared" si="0"/>
        <v>54</v>
      </c>
      <c r="B76" s="413"/>
      <c r="C76" s="400" t="s">
        <v>377</v>
      </c>
      <c r="D76" s="327"/>
      <c r="E76" s="326" t="s">
        <v>308</v>
      </c>
    </row>
    <row r="77" spans="1:11" ht="20" customHeight="1" x14ac:dyDescent="0.2">
      <c r="A77" s="120">
        <f t="shared" si="0"/>
        <v>55</v>
      </c>
      <c r="B77" s="413"/>
      <c r="C77" s="329" t="s">
        <v>300</v>
      </c>
      <c r="D77" s="327"/>
      <c r="E77" s="341"/>
    </row>
    <row r="78" spans="1:11" ht="21" customHeight="1" x14ac:dyDescent="0.2">
      <c r="A78" s="120">
        <f t="shared" si="0"/>
        <v>56</v>
      </c>
      <c r="B78" s="413"/>
      <c r="C78" s="391" t="s">
        <v>327</v>
      </c>
      <c r="D78" s="327"/>
      <c r="E78" s="328" t="s">
        <v>293</v>
      </c>
    </row>
    <row r="79" spans="1:11" ht="21" customHeight="1" x14ac:dyDescent="0.2">
      <c r="A79" s="120">
        <f t="shared" si="0"/>
        <v>57</v>
      </c>
      <c r="B79" s="413"/>
      <c r="C79" s="391" t="s">
        <v>376</v>
      </c>
      <c r="D79" s="327"/>
      <c r="E79" s="341"/>
    </row>
    <row r="80" spans="1:11" ht="21" customHeight="1" x14ac:dyDescent="0.2">
      <c r="A80" s="120">
        <f t="shared" si="0"/>
        <v>58</v>
      </c>
      <c r="B80" s="413"/>
      <c r="C80" s="341" t="s">
        <v>231</v>
      </c>
      <c r="D80" s="327"/>
      <c r="E80" s="341"/>
    </row>
    <row r="81" spans="1:11" ht="21" customHeight="1" thickBot="1" x14ac:dyDescent="0.25">
      <c r="A81" s="120">
        <f t="shared" si="0"/>
        <v>59</v>
      </c>
      <c r="B81" s="417"/>
      <c r="C81" s="151"/>
      <c r="D81" s="148"/>
      <c r="E81" s="150"/>
    </row>
    <row r="82" spans="1:11" ht="21" customHeight="1" x14ac:dyDescent="0.2">
      <c r="A82" s="120">
        <f t="shared" si="0"/>
        <v>60</v>
      </c>
      <c r="B82" s="419" t="s">
        <v>26</v>
      </c>
      <c r="C82" s="348" t="s">
        <v>292</v>
      </c>
      <c r="D82" s="327"/>
      <c r="E82" s="332"/>
    </row>
    <row r="83" spans="1:11" ht="31.5" customHeight="1" x14ac:dyDescent="0.2">
      <c r="A83" s="120">
        <f t="shared" si="0"/>
        <v>61</v>
      </c>
      <c r="B83" s="419"/>
      <c r="C83" s="349" t="s">
        <v>395</v>
      </c>
      <c r="D83" s="327"/>
      <c r="E83" s="332"/>
    </row>
    <row r="84" spans="1:11" ht="37.5" customHeight="1" x14ac:dyDescent="0.15">
      <c r="A84" s="120">
        <f t="shared" si="0"/>
        <v>62</v>
      </c>
      <c r="B84" s="419"/>
      <c r="C84" s="350" t="s">
        <v>309</v>
      </c>
      <c r="D84" s="327"/>
      <c r="E84" s="332"/>
    </row>
    <row r="85" spans="1:11" ht="71.25" customHeight="1" x14ac:dyDescent="0.2">
      <c r="A85" s="120">
        <f t="shared" si="0"/>
        <v>63</v>
      </c>
      <c r="B85" s="419"/>
      <c r="C85" s="349" t="s">
        <v>310</v>
      </c>
      <c r="D85" s="327"/>
      <c r="E85" s="328" t="s">
        <v>293</v>
      </c>
    </row>
    <row r="86" spans="1:11" ht="36" customHeight="1" x14ac:dyDescent="0.2">
      <c r="A86" s="120">
        <f t="shared" si="0"/>
        <v>64</v>
      </c>
      <c r="B86" s="419"/>
      <c r="C86" s="401" t="s">
        <v>356</v>
      </c>
      <c r="D86" s="327"/>
      <c r="E86" s="332"/>
    </row>
    <row r="87" spans="1:11" ht="21" customHeight="1" x14ac:dyDescent="0.2">
      <c r="A87" s="120">
        <f t="shared" si="0"/>
        <v>65</v>
      </c>
      <c r="B87" s="419"/>
      <c r="C87" s="384" t="s">
        <v>328</v>
      </c>
      <c r="D87" s="327"/>
      <c r="E87" s="332"/>
    </row>
    <row r="88" spans="1:11" ht="21" customHeight="1" thickBot="1" x14ac:dyDescent="0.25">
      <c r="A88" s="120">
        <f t="shared" si="0"/>
        <v>66</v>
      </c>
      <c r="B88" s="419"/>
      <c r="C88" s="402" t="s">
        <v>396</v>
      </c>
      <c r="D88" s="327"/>
      <c r="E88" s="332"/>
    </row>
    <row r="89" spans="1:11" ht="21" customHeight="1" x14ac:dyDescent="0.2">
      <c r="A89" s="120">
        <f t="shared" ref="A89:A102" si="1">A88+1</f>
        <v>67</v>
      </c>
      <c r="B89" s="412" t="s">
        <v>27</v>
      </c>
      <c r="C89" s="340" t="s">
        <v>297</v>
      </c>
      <c r="D89" s="325"/>
      <c r="E89" s="326"/>
    </row>
    <row r="90" spans="1:11" ht="31.25" customHeight="1" x14ac:dyDescent="0.2">
      <c r="A90" s="120">
        <f t="shared" si="1"/>
        <v>68</v>
      </c>
      <c r="B90" s="413"/>
      <c r="C90" s="11" t="s">
        <v>400</v>
      </c>
      <c r="D90" s="327"/>
      <c r="E90" s="341"/>
    </row>
    <row r="91" spans="1:11" ht="47" customHeight="1" x14ac:dyDescent="0.2">
      <c r="A91" s="120">
        <f t="shared" si="1"/>
        <v>69</v>
      </c>
      <c r="B91" s="413"/>
      <c r="C91" s="11" t="s">
        <v>311</v>
      </c>
      <c r="D91" s="327"/>
      <c r="E91" s="328" t="s">
        <v>293</v>
      </c>
    </row>
    <row r="92" spans="1:11" ht="21" customHeight="1" x14ac:dyDescent="0.2">
      <c r="A92" s="120">
        <f t="shared" si="1"/>
        <v>70</v>
      </c>
      <c r="B92" s="413"/>
      <c r="C92" s="391" t="s">
        <v>358</v>
      </c>
      <c r="D92" s="327"/>
      <c r="E92" s="341"/>
    </row>
    <row r="93" spans="1:11" ht="21" customHeight="1" x14ac:dyDescent="0.2">
      <c r="A93" s="120">
        <f t="shared" si="1"/>
        <v>71</v>
      </c>
      <c r="B93" s="413"/>
      <c r="C93" s="11" t="s">
        <v>312</v>
      </c>
      <c r="D93" s="327"/>
      <c r="E93" s="341" t="s">
        <v>323</v>
      </c>
    </row>
    <row r="94" spans="1:11" ht="21" customHeight="1" x14ac:dyDescent="0.2">
      <c r="A94" s="120">
        <f t="shared" si="1"/>
        <v>72</v>
      </c>
      <c r="B94" s="413"/>
      <c r="C94" s="11" t="s">
        <v>407</v>
      </c>
      <c r="D94" s="327"/>
      <c r="E94" s="341"/>
    </row>
    <row r="95" spans="1:11" s="126" customFormat="1" ht="21" customHeight="1" thickBot="1" x14ac:dyDescent="0.25">
      <c r="A95" s="120">
        <f t="shared" si="1"/>
        <v>73</v>
      </c>
      <c r="B95" s="417"/>
      <c r="C95" s="330" t="s">
        <v>366</v>
      </c>
      <c r="D95" s="148"/>
      <c r="E95" s="150"/>
      <c r="K95" s="153"/>
    </row>
    <row r="96" spans="1:11" s="14" customFormat="1" ht="21" customHeight="1" x14ac:dyDescent="0.2">
      <c r="A96" s="120">
        <f t="shared" si="1"/>
        <v>74</v>
      </c>
      <c r="B96" s="418" t="s">
        <v>28</v>
      </c>
      <c r="C96" s="344" t="s">
        <v>297</v>
      </c>
      <c r="D96" s="325"/>
      <c r="E96" s="345"/>
      <c r="K96" s="154"/>
    </row>
    <row r="97" spans="1:11" ht="50" customHeight="1" x14ac:dyDescent="0.2">
      <c r="A97" s="120">
        <f t="shared" si="1"/>
        <v>75</v>
      </c>
      <c r="B97" s="419"/>
      <c r="C97" s="12" t="s">
        <v>403</v>
      </c>
      <c r="D97" s="327"/>
      <c r="E97" s="335" t="s">
        <v>314</v>
      </c>
    </row>
    <row r="98" spans="1:11" ht="33.75" customHeight="1" x14ac:dyDescent="0.15">
      <c r="A98" s="120">
        <f t="shared" si="1"/>
        <v>76</v>
      </c>
      <c r="B98" s="419"/>
      <c r="C98" s="351" t="s">
        <v>313</v>
      </c>
      <c r="D98" s="327"/>
      <c r="E98" s="378" t="s">
        <v>359</v>
      </c>
    </row>
    <row r="99" spans="1:11" ht="55.5" customHeight="1" x14ac:dyDescent="0.2">
      <c r="A99" s="120">
        <f t="shared" si="1"/>
        <v>77</v>
      </c>
      <c r="B99" s="419"/>
      <c r="C99" s="332" t="s">
        <v>404</v>
      </c>
      <c r="D99" s="327"/>
      <c r="E99" s="328" t="s">
        <v>293</v>
      </c>
    </row>
    <row r="100" spans="1:11" ht="20" customHeight="1" x14ac:dyDescent="0.2">
      <c r="A100" s="120"/>
      <c r="B100" s="419"/>
      <c r="C100" s="389"/>
      <c r="D100" s="327"/>
      <c r="E100" s="328"/>
      <c r="K100" s="381"/>
    </row>
    <row r="101" spans="1:11" ht="49.5" customHeight="1" x14ac:dyDescent="0.2">
      <c r="A101" s="120">
        <f>A99+1</f>
        <v>78</v>
      </c>
      <c r="B101" s="419"/>
      <c r="C101" s="12" t="s">
        <v>305</v>
      </c>
      <c r="D101" s="327"/>
      <c r="E101" s="352" t="s">
        <v>315</v>
      </c>
    </row>
    <row r="102" spans="1:11" ht="21" customHeight="1" thickBot="1" x14ac:dyDescent="0.25">
      <c r="A102" s="120">
        <f t="shared" si="1"/>
        <v>79</v>
      </c>
      <c r="B102" s="420"/>
      <c r="C102" s="377" t="s">
        <v>408</v>
      </c>
      <c r="D102" s="146"/>
      <c r="E102" s="240" t="s">
        <v>401</v>
      </c>
    </row>
    <row r="103" spans="1:11" s="14" customFormat="1" ht="21" customHeight="1" thickBot="1" x14ac:dyDescent="0.25">
      <c r="A103" s="236"/>
      <c r="B103" s="241"/>
      <c r="C103" s="237"/>
      <c r="D103" s="238"/>
      <c r="E103" s="239"/>
      <c r="K103" s="154"/>
    </row>
    <row r="104" spans="1:11" s="14" customFormat="1" ht="21" customHeight="1" x14ac:dyDescent="0.2">
      <c r="A104" s="8"/>
      <c r="B104" s="18"/>
      <c r="C104" s="8"/>
      <c r="D104" s="149"/>
      <c r="E104" s="125"/>
      <c r="K104" s="154"/>
    </row>
    <row r="105" spans="1:11" s="14" customFormat="1" ht="21" customHeight="1" x14ac:dyDescent="0.2">
      <c r="A105" s="8"/>
      <c r="B105" s="18"/>
      <c r="C105" s="8"/>
      <c r="D105" s="7"/>
      <c r="E105" s="125"/>
      <c r="K105" s="154"/>
    </row>
    <row r="106" spans="1:11" s="14" customFormat="1" ht="21" customHeight="1" x14ac:dyDescent="0.2">
      <c r="A106" s="8"/>
      <c r="B106" s="18"/>
      <c r="C106" s="8"/>
      <c r="D106" s="7"/>
      <c r="E106" s="125"/>
      <c r="K106" s="154"/>
    </row>
    <row r="107" spans="1:11" ht="21" customHeight="1" x14ac:dyDescent="0.2">
      <c r="A107" s="8"/>
      <c r="C107" s="8"/>
    </row>
    <row r="108" spans="1:11" ht="21" customHeight="1" x14ac:dyDescent="0.2">
      <c r="A108" s="8"/>
      <c r="C108" s="8"/>
    </row>
    <row r="109" spans="1:11" ht="21" customHeight="1" x14ac:dyDescent="0.2">
      <c r="A109" s="8"/>
      <c r="C109" s="8"/>
    </row>
    <row r="110" spans="1:11" ht="21" customHeight="1" x14ac:dyDescent="0.2">
      <c r="A110" s="8"/>
      <c r="C110" s="8"/>
    </row>
    <row r="111" spans="1:11" ht="21" customHeight="1" x14ac:dyDescent="0.2">
      <c r="A111" s="8"/>
      <c r="C111" s="8"/>
    </row>
    <row r="112" spans="1:11" ht="21" customHeight="1" x14ac:dyDescent="0.2">
      <c r="A112" s="8"/>
      <c r="C112" s="8"/>
      <c r="D112" s="8"/>
    </row>
    <row r="113" spans="1:4" ht="21" customHeight="1" x14ac:dyDescent="0.2">
      <c r="A113" s="8"/>
      <c r="C113" s="8"/>
      <c r="D113" s="8"/>
    </row>
    <row r="114" spans="1:4" ht="21" customHeight="1" x14ac:dyDescent="0.2">
      <c r="A114" s="8"/>
      <c r="C114" s="8"/>
      <c r="D114" s="8"/>
    </row>
    <row r="115" spans="1:4" ht="21" customHeight="1" x14ac:dyDescent="0.2">
      <c r="A115" s="8"/>
      <c r="C115" s="8"/>
      <c r="D115" s="8"/>
    </row>
    <row r="116" spans="1:4" ht="43.25" customHeight="1" x14ac:dyDescent="0.2">
      <c r="A116" s="8"/>
      <c r="C116" s="8"/>
      <c r="D116" s="8"/>
    </row>
    <row r="117" spans="1:4" ht="22.25" customHeight="1" x14ac:dyDescent="0.2">
      <c r="A117" s="8"/>
      <c r="C117" s="8"/>
      <c r="D117" s="8"/>
    </row>
    <row r="118" spans="1:4" ht="43.25" customHeight="1" x14ac:dyDescent="0.2">
      <c r="A118" s="8"/>
      <c r="C118" s="8"/>
      <c r="D118" s="8"/>
    </row>
    <row r="119" spans="1:4" ht="43.25" customHeight="1" x14ac:dyDescent="0.2">
      <c r="A119" s="8"/>
      <c r="C119" s="8"/>
      <c r="D119" s="8"/>
    </row>
    <row r="120" spans="1:4" x14ac:dyDescent="0.2">
      <c r="A120" s="8"/>
      <c r="C120" s="8"/>
      <c r="D120" s="8"/>
    </row>
    <row r="121" spans="1:4" ht="21" customHeight="1" x14ac:dyDescent="0.2">
      <c r="A121" s="8"/>
      <c r="C121" s="8"/>
      <c r="D121" s="8"/>
    </row>
    <row r="122" spans="1:4" ht="21" customHeight="1" x14ac:dyDescent="0.2">
      <c r="A122" s="8"/>
      <c r="C122" s="8"/>
      <c r="D122" s="8"/>
    </row>
    <row r="123" spans="1:4" ht="21" customHeight="1" x14ac:dyDescent="0.2">
      <c r="A123" s="8"/>
      <c r="C123" s="8"/>
      <c r="D123" s="8"/>
    </row>
    <row r="124" spans="1:4" x14ac:dyDescent="0.2">
      <c r="A124" s="8"/>
      <c r="C124" s="8"/>
      <c r="D124" s="8"/>
    </row>
    <row r="125" spans="1:4" x14ac:dyDescent="0.2">
      <c r="A125" s="8"/>
      <c r="C125" s="8"/>
      <c r="D125" s="8"/>
    </row>
    <row r="126" spans="1:4" x14ac:dyDescent="0.2">
      <c r="A126" s="8"/>
      <c r="C126" s="8"/>
      <c r="D126" s="8"/>
    </row>
    <row r="127" spans="1:4" x14ac:dyDescent="0.2">
      <c r="A127" s="8"/>
      <c r="C127" s="8"/>
      <c r="D127" s="8"/>
    </row>
    <row r="128" spans="1:4" x14ac:dyDescent="0.2">
      <c r="A128" s="8"/>
      <c r="C128" s="8"/>
      <c r="D128" s="8"/>
    </row>
    <row r="129" spans="1:4" x14ac:dyDescent="0.2">
      <c r="A129" s="8"/>
      <c r="C129" s="8"/>
      <c r="D129" s="8"/>
    </row>
    <row r="130" spans="1:4" x14ac:dyDescent="0.2">
      <c r="A130" s="8"/>
      <c r="C130" s="8"/>
      <c r="D130" s="8"/>
    </row>
    <row r="131" spans="1:4" x14ac:dyDescent="0.2">
      <c r="A131" s="8"/>
      <c r="C131" s="8"/>
      <c r="D131" s="8"/>
    </row>
    <row r="132" spans="1:4" x14ac:dyDescent="0.2">
      <c r="A132" s="8"/>
      <c r="C132" s="8"/>
      <c r="D132" s="8"/>
    </row>
    <row r="133" spans="1:4" x14ac:dyDescent="0.2">
      <c r="A133" s="8"/>
      <c r="C133" s="8"/>
      <c r="D133" s="8"/>
    </row>
    <row r="134" spans="1:4" x14ac:dyDescent="0.2">
      <c r="A134" s="8"/>
      <c r="C134" s="8"/>
      <c r="D134" s="8"/>
    </row>
    <row r="135" spans="1:4" x14ac:dyDescent="0.2">
      <c r="A135" s="8"/>
      <c r="C135" s="8"/>
      <c r="D135" s="8"/>
    </row>
  </sheetData>
  <mergeCells count="13">
    <mergeCell ref="B21:B29"/>
    <mergeCell ref="B7:B20"/>
    <mergeCell ref="B89:B95"/>
    <mergeCell ref="B96:B102"/>
    <mergeCell ref="B71:B73"/>
    <mergeCell ref="B30:B36"/>
    <mergeCell ref="B59:B66"/>
    <mergeCell ref="B67:B70"/>
    <mergeCell ref="B50:B58"/>
    <mergeCell ref="B47:B49"/>
    <mergeCell ref="B37:B46"/>
    <mergeCell ref="B74:B81"/>
    <mergeCell ref="B82:B88"/>
  </mergeCells>
  <phoneticPr fontId="13" type="noConversion"/>
  <pageMargins left="0.25" right="0.25" top="0.75" bottom="0.75" header="0.3" footer="0.3"/>
  <pageSetup paperSize="9" scale="67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63"/>
  <sheetViews>
    <sheetView topLeftCell="B1" zoomScale="90" zoomScaleNormal="90" zoomScalePageLayoutView="90" workbookViewId="0">
      <pane xSplit="3" ySplit="5" topLeftCell="E24" activePane="bottomRight" state="frozen"/>
      <selection activeCell="B1" sqref="B1"/>
      <selection pane="topRight" activeCell="E1" sqref="E1"/>
      <selection pane="bottomLeft" activeCell="B6" sqref="B6"/>
      <selection pane="bottomRight" activeCell="A62" sqref="A62"/>
    </sheetView>
  </sheetViews>
  <sheetFormatPr baseColWidth="10" defaultColWidth="8.6640625" defaultRowHeight="15" x14ac:dyDescent="0.2"/>
  <cols>
    <col min="1" max="1" width="6.1640625" style="98" customWidth="1"/>
    <col min="2" max="2" width="20.83203125" style="98" customWidth="1"/>
    <col min="3" max="3" width="25.83203125" style="98" customWidth="1"/>
    <col min="4" max="4" width="10" style="98" customWidth="1"/>
    <col min="5" max="5" width="12.6640625" style="98" customWidth="1"/>
    <col min="6" max="6" width="8.33203125" style="98" customWidth="1"/>
    <col min="7" max="7" width="15.5" style="98" customWidth="1"/>
    <col min="8" max="8" width="10.5" style="98" customWidth="1"/>
    <col min="9" max="9" width="9.83203125" style="98" bestFit="1" customWidth="1"/>
    <col min="10" max="10" width="10.5" style="98" customWidth="1"/>
    <col min="11" max="11" width="11" style="98" customWidth="1"/>
    <col min="12" max="12" width="11.6640625" style="98" customWidth="1"/>
    <col min="13" max="13" width="7.6640625" style="98" customWidth="1"/>
    <col min="14" max="14" width="10.6640625" style="98" customWidth="1"/>
    <col min="15" max="15" width="12.1640625" style="98" customWidth="1"/>
    <col min="16" max="17" width="11.6640625" style="98" customWidth="1"/>
    <col min="18" max="18" width="15" style="100" customWidth="1"/>
    <col min="19" max="19" width="31.33203125" style="98" customWidth="1"/>
    <col min="20" max="16384" width="8.6640625" style="98"/>
  </cols>
  <sheetData>
    <row r="2" spans="1:19" s="27" customFormat="1" ht="25.5" customHeight="1" x14ac:dyDescent="0.2">
      <c r="A2" s="36"/>
      <c r="B2" s="424" t="s">
        <v>420</v>
      </c>
      <c r="C2" s="424"/>
      <c r="D2" s="424"/>
      <c r="R2" s="84"/>
    </row>
    <row r="3" spans="1:19" s="27" customFormat="1" ht="14" thickBot="1" x14ac:dyDescent="0.25">
      <c r="A3" s="36"/>
      <c r="B3" s="5"/>
      <c r="C3" s="83"/>
      <c r="R3" s="84"/>
    </row>
    <row r="4" spans="1:19" s="35" customFormat="1" ht="13" x14ac:dyDescent="0.2">
      <c r="A4" s="31"/>
      <c r="B4" s="433" t="s">
        <v>6</v>
      </c>
      <c r="C4" s="435" t="s">
        <v>31</v>
      </c>
      <c r="D4" s="435" t="s">
        <v>7</v>
      </c>
      <c r="E4" s="24" t="s">
        <v>8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1"/>
      <c r="S4" s="428" t="s">
        <v>14</v>
      </c>
    </row>
    <row r="5" spans="1:19" s="35" customFormat="1" ht="27" thickBot="1" x14ac:dyDescent="0.25">
      <c r="A5" s="31"/>
      <c r="B5" s="434"/>
      <c r="C5" s="436"/>
      <c r="D5" s="436"/>
      <c r="E5" s="32" t="s">
        <v>9</v>
      </c>
      <c r="F5" s="33" t="s">
        <v>154</v>
      </c>
      <c r="G5" s="33" t="s">
        <v>33</v>
      </c>
      <c r="H5" s="33" t="s">
        <v>15</v>
      </c>
      <c r="I5" s="33" t="s">
        <v>16</v>
      </c>
      <c r="J5" s="33" t="s">
        <v>35</v>
      </c>
      <c r="K5" s="33" t="s">
        <v>10</v>
      </c>
      <c r="L5" s="33" t="s">
        <v>156</v>
      </c>
      <c r="M5" s="34" t="s">
        <v>17</v>
      </c>
      <c r="N5" s="34" t="s">
        <v>153</v>
      </c>
      <c r="O5" s="34" t="s">
        <v>170</v>
      </c>
      <c r="P5" s="34" t="s">
        <v>155</v>
      </c>
      <c r="Q5" s="28" t="s">
        <v>169</v>
      </c>
      <c r="R5" s="82" t="s">
        <v>34</v>
      </c>
      <c r="S5" s="429"/>
    </row>
    <row r="6" spans="1:19" s="27" customFormat="1" ht="13" x14ac:dyDescent="0.2">
      <c r="A6" s="36"/>
      <c r="B6" s="425" t="s">
        <v>30</v>
      </c>
      <c r="C6" s="219" t="s">
        <v>378</v>
      </c>
      <c r="D6" s="216">
        <v>1</v>
      </c>
      <c r="E6" s="111"/>
      <c r="F6" s="111"/>
      <c r="G6" s="222"/>
      <c r="H6" s="111"/>
      <c r="I6" s="111"/>
      <c r="J6" s="111"/>
      <c r="K6" s="111"/>
      <c r="L6" s="111"/>
      <c r="M6" s="111"/>
      <c r="N6" s="111"/>
      <c r="O6" s="111"/>
      <c r="P6" s="111"/>
      <c r="Q6" s="86"/>
      <c r="R6" s="307">
        <f>SUM(E6:Q6)</f>
        <v>0</v>
      </c>
      <c r="S6" s="88"/>
    </row>
    <row r="7" spans="1:19" s="27" customFormat="1" ht="26" x14ac:dyDescent="0.2">
      <c r="A7" s="36"/>
      <c r="B7" s="425"/>
      <c r="C7" s="219" t="s">
        <v>317</v>
      </c>
      <c r="D7" s="221">
        <v>8</v>
      </c>
      <c r="E7" s="222">
        <f>20*320</f>
        <v>6400</v>
      </c>
      <c r="F7" s="222">
        <v>1600</v>
      </c>
      <c r="G7" s="111"/>
      <c r="H7" s="222">
        <f>30*175</f>
        <v>5250</v>
      </c>
      <c r="I7" s="111">
        <v>0</v>
      </c>
      <c r="J7" s="111"/>
      <c r="K7" s="111"/>
      <c r="L7" s="111">
        <v>0</v>
      </c>
      <c r="M7" s="111"/>
      <c r="N7" s="111"/>
      <c r="O7" s="222">
        <f>4*1600</f>
        <v>6400</v>
      </c>
      <c r="P7" s="111"/>
      <c r="Q7" s="223">
        <f>320*100</f>
        <v>32000</v>
      </c>
      <c r="R7" s="307">
        <f>SUM(E7:Q7)</f>
        <v>51650</v>
      </c>
      <c r="S7" s="88"/>
    </row>
    <row r="8" spans="1:19" s="27" customFormat="1" ht="26" x14ac:dyDescent="0.2">
      <c r="A8" s="36"/>
      <c r="B8" s="425"/>
      <c r="C8" s="219" t="s">
        <v>318</v>
      </c>
      <c r="D8" s="221">
        <v>2</v>
      </c>
      <c r="E8" s="222">
        <f>20*100</f>
        <v>2000</v>
      </c>
      <c r="F8" s="222">
        <v>500</v>
      </c>
      <c r="G8" s="111"/>
      <c r="H8" s="111">
        <v>0</v>
      </c>
      <c r="I8" s="111"/>
      <c r="J8" s="111"/>
      <c r="K8" s="111"/>
      <c r="L8" s="111">
        <v>0</v>
      </c>
      <c r="M8" s="111"/>
      <c r="N8" s="111"/>
      <c r="O8" s="222">
        <f>4*500</f>
        <v>2000</v>
      </c>
      <c r="P8" s="111"/>
      <c r="Q8" s="223">
        <f>100*100</f>
        <v>10000</v>
      </c>
      <c r="R8" s="307">
        <f>SUM(E8:Q8)</f>
        <v>14500</v>
      </c>
      <c r="S8" s="88"/>
    </row>
    <row r="9" spans="1:19" s="27" customFormat="1" ht="13" x14ac:dyDescent="0.2">
      <c r="A9" s="36"/>
      <c r="B9" s="425"/>
      <c r="C9" s="87" t="s">
        <v>13</v>
      </c>
      <c r="D9" s="101">
        <v>0</v>
      </c>
      <c r="E9" s="111">
        <v>0</v>
      </c>
      <c r="F9" s="111">
        <v>0</v>
      </c>
      <c r="G9" s="111"/>
      <c r="H9" s="111"/>
      <c r="I9" s="111"/>
      <c r="J9" s="111"/>
      <c r="K9" s="111"/>
      <c r="L9" s="111"/>
      <c r="M9" s="111"/>
      <c r="N9" s="111"/>
      <c r="O9" s="111">
        <v>0</v>
      </c>
      <c r="P9" s="111"/>
      <c r="Q9" s="86"/>
      <c r="R9" s="308">
        <v>0</v>
      </c>
      <c r="S9" s="88"/>
    </row>
    <row r="10" spans="1:19" s="27" customFormat="1" ht="14" thickBot="1" x14ac:dyDescent="0.25">
      <c r="A10" s="36"/>
      <c r="B10" s="425"/>
      <c r="C10" s="87" t="s">
        <v>36</v>
      </c>
      <c r="D10" s="88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86"/>
      <c r="R10" s="308">
        <f t="shared" ref="R10" si="0">SUM(E10:P10)</f>
        <v>0</v>
      </c>
      <c r="S10" s="88"/>
    </row>
    <row r="11" spans="1:19" s="27" customFormat="1" ht="13" x14ac:dyDescent="0.2">
      <c r="A11" s="36"/>
      <c r="B11" s="437" t="s">
        <v>11</v>
      </c>
      <c r="C11" s="390" t="s">
        <v>378</v>
      </c>
      <c r="D11" s="215"/>
      <c r="E11" s="86"/>
      <c r="F11" s="86"/>
      <c r="G11" s="223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307">
        <f>SUM(E11:Q11)</f>
        <v>0</v>
      </c>
      <c r="S11" s="85"/>
    </row>
    <row r="12" spans="1:19" s="27" customFormat="1" ht="26" x14ac:dyDescent="0.2">
      <c r="A12" s="36"/>
      <c r="B12" s="425"/>
      <c r="C12" s="219" t="s">
        <v>317</v>
      </c>
      <c r="D12" s="221"/>
      <c r="E12" s="222"/>
      <c r="F12" s="222"/>
      <c r="G12" s="111"/>
      <c r="H12" s="222"/>
      <c r="I12" s="111">
        <v>0</v>
      </c>
      <c r="J12" s="111"/>
      <c r="K12" s="111"/>
      <c r="L12" s="222">
        <v>0</v>
      </c>
      <c r="M12" s="111"/>
      <c r="N12" s="111"/>
      <c r="O12" s="222"/>
      <c r="P12" s="111"/>
      <c r="Q12" s="223"/>
      <c r="R12" s="307">
        <f>SUM(E12:Q12)</f>
        <v>0</v>
      </c>
      <c r="S12" s="88"/>
    </row>
    <row r="13" spans="1:19" s="27" customFormat="1" ht="26" x14ac:dyDescent="0.2">
      <c r="A13" s="36"/>
      <c r="B13" s="425"/>
      <c r="C13" s="219" t="s">
        <v>318</v>
      </c>
      <c r="D13" s="221"/>
      <c r="E13" s="222"/>
      <c r="F13" s="222"/>
      <c r="G13" s="111"/>
      <c r="H13" s="111">
        <v>0</v>
      </c>
      <c r="I13" s="111"/>
      <c r="J13" s="111"/>
      <c r="K13" s="111"/>
      <c r="L13" s="222">
        <v>0</v>
      </c>
      <c r="M13" s="111"/>
      <c r="N13" s="111"/>
      <c r="O13" s="222"/>
      <c r="P13" s="111"/>
      <c r="Q13" s="223"/>
      <c r="R13" s="307">
        <f>SUM(E13:Q13)</f>
        <v>0</v>
      </c>
      <c r="S13" s="88"/>
    </row>
    <row r="14" spans="1:19" s="27" customFormat="1" ht="13" x14ac:dyDescent="0.2">
      <c r="A14" s="36"/>
      <c r="B14" s="425"/>
      <c r="C14" s="87" t="s">
        <v>13</v>
      </c>
      <c r="D14" s="88"/>
      <c r="E14" s="111"/>
      <c r="F14" s="111">
        <v>0</v>
      </c>
      <c r="G14" s="111"/>
      <c r="H14" s="111"/>
      <c r="I14" s="111">
        <v>0</v>
      </c>
      <c r="J14" s="111"/>
      <c r="K14" s="111"/>
      <c r="L14" s="111"/>
      <c r="M14" s="111"/>
      <c r="N14" s="111"/>
      <c r="O14" s="222"/>
      <c r="P14" s="111"/>
      <c r="Q14" s="86"/>
      <c r="R14" s="308">
        <f t="shared" ref="R14:R57" si="1">SUM(E14:P14)</f>
        <v>0</v>
      </c>
      <c r="S14" s="88"/>
    </row>
    <row r="15" spans="1:19" s="27" customFormat="1" ht="13" x14ac:dyDescent="0.2">
      <c r="A15" s="36"/>
      <c r="B15" s="425"/>
      <c r="C15" s="87" t="s">
        <v>36</v>
      </c>
      <c r="D15" s="88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86"/>
      <c r="R15" s="308">
        <f t="shared" si="1"/>
        <v>0</v>
      </c>
      <c r="S15" s="88"/>
    </row>
    <row r="16" spans="1:19" s="27" customFormat="1" ht="13" x14ac:dyDescent="0.2">
      <c r="A16" s="36"/>
      <c r="B16" s="425"/>
      <c r="C16" s="87"/>
      <c r="D16" s="88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86"/>
      <c r="R16" s="308">
        <f t="shared" si="1"/>
        <v>0</v>
      </c>
      <c r="S16" s="88"/>
    </row>
    <row r="17" spans="1:19" s="27" customFormat="1" ht="17.25" customHeight="1" x14ac:dyDescent="0.2">
      <c r="A17" s="36"/>
      <c r="B17" s="425" t="s">
        <v>29</v>
      </c>
      <c r="C17" s="87" t="s">
        <v>12</v>
      </c>
      <c r="D17" s="88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86"/>
      <c r="R17" s="308">
        <f t="shared" si="1"/>
        <v>0</v>
      </c>
      <c r="S17" s="88"/>
    </row>
    <row r="18" spans="1:19" s="27" customFormat="1" ht="13" x14ac:dyDescent="0.2">
      <c r="A18" s="36"/>
      <c r="B18" s="425"/>
      <c r="C18" s="219" t="s">
        <v>319</v>
      </c>
      <c r="D18" s="221">
        <v>1</v>
      </c>
      <c r="E18" s="111"/>
      <c r="F18" s="222">
        <v>500</v>
      </c>
      <c r="G18" s="111"/>
      <c r="H18" s="111"/>
      <c r="I18" s="111"/>
      <c r="J18" s="111"/>
      <c r="K18" s="111"/>
      <c r="L18" s="222">
        <v>0</v>
      </c>
      <c r="M18" s="111"/>
      <c r="N18" s="111"/>
      <c r="O18" s="222"/>
      <c r="P18" s="111"/>
      <c r="Q18" s="223"/>
      <c r="R18" s="307"/>
      <c r="S18" s="88"/>
    </row>
    <row r="19" spans="1:19" s="27" customFormat="1" ht="26" x14ac:dyDescent="0.2">
      <c r="A19" s="36"/>
      <c r="B19" s="425"/>
      <c r="C19" s="219" t="s">
        <v>320</v>
      </c>
      <c r="D19" s="221"/>
      <c r="E19" s="111"/>
      <c r="F19" s="222"/>
      <c r="G19" s="111"/>
      <c r="H19" s="222"/>
      <c r="I19" s="111"/>
      <c r="J19" s="111"/>
      <c r="K19" s="111"/>
      <c r="L19" s="222"/>
      <c r="M19" s="111"/>
      <c r="N19" s="111"/>
      <c r="O19" s="222"/>
      <c r="P19" s="111"/>
      <c r="Q19" s="223"/>
      <c r="R19" s="307"/>
      <c r="S19" s="88"/>
    </row>
    <row r="20" spans="1:19" s="27" customFormat="1" ht="13" x14ac:dyDescent="0.2">
      <c r="A20" s="36"/>
      <c r="B20" s="425"/>
      <c r="C20" s="89" t="s">
        <v>158</v>
      </c>
      <c r="D20" s="88"/>
      <c r="E20" s="111"/>
      <c r="F20" s="111"/>
      <c r="G20" s="111"/>
      <c r="H20" s="111"/>
      <c r="I20" s="111"/>
      <c r="J20" s="111"/>
      <c r="K20" s="111"/>
      <c r="L20" s="111">
        <v>0</v>
      </c>
      <c r="M20" s="111"/>
      <c r="N20" s="111"/>
      <c r="O20" s="111"/>
      <c r="P20" s="111"/>
      <c r="Q20" s="86"/>
      <c r="R20" s="307">
        <f t="shared" ref="R20:R36" si="2">SUM(E20:Q20)</f>
        <v>0</v>
      </c>
      <c r="S20" s="88"/>
    </row>
    <row r="21" spans="1:19" s="27" customFormat="1" ht="13" x14ac:dyDescent="0.2">
      <c r="A21" s="36"/>
      <c r="B21" s="425"/>
      <c r="C21" s="87" t="s">
        <v>13</v>
      </c>
      <c r="D21" s="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86"/>
      <c r="R21" s="307">
        <f t="shared" si="2"/>
        <v>0</v>
      </c>
      <c r="S21" s="88"/>
    </row>
    <row r="22" spans="1:19" s="27" customFormat="1" ht="13" x14ac:dyDescent="0.2">
      <c r="A22" s="36"/>
      <c r="B22" s="425"/>
      <c r="C22" s="87" t="s">
        <v>36</v>
      </c>
      <c r="D22" s="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86"/>
      <c r="R22" s="307">
        <f t="shared" si="2"/>
        <v>0</v>
      </c>
      <c r="S22" s="88"/>
    </row>
    <row r="23" spans="1:19" s="27" customFormat="1" ht="13" x14ac:dyDescent="0.2">
      <c r="A23" s="36"/>
      <c r="B23" s="444" t="s">
        <v>192</v>
      </c>
      <c r="C23" s="87" t="s">
        <v>12</v>
      </c>
      <c r="D23" s="8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86"/>
      <c r="R23" s="307">
        <f t="shared" si="2"/>
        <v>0</v>
      </c>
      <c r="S23" s="88"/>
    </row>
    <row r="24" spans="1:19" s="27" customFormat="1" ht="13" x14ac:dyDescent="0.2">
      <c r="A24" s="36"/>
      <c r="B24" s="445"/>
      <c r="C24" s="87" t="s">
        <v>40</v>
      </c>
      <c r="D24" s="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86"/>
      <c r="R24" s="307">
        <f t="shared" si="2"/>
        <v>0</v>
      </c>
      <c r="S24" s="88"/>
    </row>
    <row r="25" spans="1:19" s="27" customFormat="1" ht="13" x14ac:dyDescent="0.2">
      <c r="A25" s="36"/>
      <c r="B25" s="445"/>
      <c r="C25" s="87" t="s">
        <v>41</v>
      </c>
      <c r="D25" s="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86"/>
      <c r="R25" s="307">
        <f t="shared" si="2"/>
        <v>0</v>
      </c>
      <c r="S25" s="88"/>
    </row>
    <row r="26" spans="1:19" s="27" customFormat="1" ht="13" x14ac:dyDescent="0.2">
      <c r="A26" s="36"/>
      <c r="B26" s="445"/>
      <c r="C26" s="89" t="s">
        <v>158</v>
      </c>
      <c r="D26" s="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86"/>
      <c r="R26" s="307">
        <f t="shared" si="2"/>
        <v>0</v>
      </c>
      <c r="S26" s="88"/>
    </row>
    <row r="27" spans="1:19" s="27" customFormat="1" ht="13" x14ac:dyDescent="0.2">
      <c r="A27" s="36"/>
      <c r="B27" s="445"/>
      <c r="C27" s="87" t="s">
        <v>13</v>
      </c>
      <c r="D27" s="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86"/>
      <c r="R27" s="307">
        <f t="shared" si="2"/>
        <v>0</v>
      </c>
      <c r="S27" s="88"/>
    </row>
    <row r="28" spans="1:19" s="27" customFormat="1" ht="13" x14ac:dyDescent="0.2">
      <c r="A28" s="36"/>
      <c r="B28" s="446"/>
      <c r="C28" s="87" t="s">
        <v>36</v>
      </c>
      <c r="D28" s="8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86"/>
      <c r="R28" s="307">
        <f t="shared" si="2"/>
        <v>0</v>
      </c>
      <c r="S28" s="88"/>
    </row>
    <row r="29" spans="1:19" s="27" customFormat="1" ht="12" customHeight="1" x14ac:dyDescent="0.2">
      <c r="A29" s="36"/>
      <c r="B29" s="438" t="s">
        <v>162</v>
      </c>
      <c r="C29" s="87" t="s">
        <v>12</v>
      </c>
      <c r="D29" s="88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86"/>
      <c r="R29" s="307">
        <f t="shared" si="2"/>
        <v>0</v>
      </c>
      <c r="S29" s="88"/>
    </row>
    <row r="30" spans="1:19" s="27" customFormat="1" ht="13" x14ac:dyDescent="0.2">
      <c r="A30" s="36"/>
      <c r="B30" s="439"/>
      <c r="C30" s="87" t="s">
        <v>40</v>
      </c>
      <c r="D30" s="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86"/>
      <c r="R30" s="307">
        <f t="shared" si="2"/>
        <v>0</v>
      </c>
      <c r="S30" s="88"/>
    </row>
    <row r="31" spans="1:19" s="27" customFormat="1" ht="13" x14ac:dyDescent="0.2">
      <c r="A31" s="36"/>
      <c r="B31" s="439"/>
      <c r="C31" s="87" t="s">
        <v>41</v>
      </c>
      <c r="D31" s="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86"/>
      <c r="R31" s="307">
        <f t="shared" si="2"/>
        <v>0</v>
      </c>
      <c r="S31" s="88"/>
    </row>
    <row r="32" spans="1:19" s="27" customFormat="1" ht="13" x14ac:dyDescent="0.2">
      <c r="A32" s="36"/>
      <c r="B32" s="439"/>
      <c r="C32" s="89" t="s">
        <v>158</v>
      </c>
      <c r="D32" s="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86"/>
      <c r="R32" s="307">
        <f t="shared" si="2"/>
        <v>0</v>
      </c>
      <c r="S32" s="88"/>
    </row>
    <row r="33" spans="1:19" s="27" customFormat="1" ht="13" x14ac:dyDescent="0.2">
      <c r="A33" s="36"/>
      <c r="B33" s="439"/>
      <c r="C33" s="87" t="s">
        <v>13</v>
      </c>
      <c r="D33" s="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86"/>
      <c r="R33" s="307">
        <f t="shared" si="2"/>
        <v>0</v>
      </c>
      <c r="S33" s="88"/>
    </row>
    <row r="34" spans="1:19" s="27" customFormat="1" ht="13" x14ac:dyDescent="0.2">
      <c r="A34" s="36"/>
      <c r="B34" s="440"/>
      <c r="C34" s="87" t="s">
        <v>36</v>
      </c>
      <c r="D34" s="216"/>
      <c r="E34" s="222"/>
      <c r="F34" s="222"/>
      <c r="G34" s="222"/>
      <c r="H34" s="111"/>
      <c r="I34" s="111"/>
      <c r="J34" s="111"/>
      <c r="K34" s="111"/>
      <c r="L34" s="111"/>
      <c r="M34" s="111"/>
      <c r="N34" s="111"/>
      <c r="O34" s="111"/>
      <c r="P34" s="111"/>
      <c r="Q34" s="86"/>
      <c r="R34" s="307">
        <f t="shared" si="2"/>
        <v>0</v>
      </c>
      <c r="S34" s="88"/>
    </row>
    <row r="35" spans="1:19" s="27" customFormat="1" ht="13" x14ac:dyDescent="0.2">
      <c r="A35" s="36"/>
      <c r="B35" s="447" t="s">
        <v>163</v>
      </c>
      <c r="C35" s="87" t="s">
        <v>12</v>
      </c>
      <c r="D35" s="216"/>
      <c r="E35" s="222"/>
      <c r="F35" s="222"/>
      <c r="G35" s="222"/>
      <c r="H35" s="111"/>
      <c r="I35" s="111"/>
      <c r="J35" s="111"/>
      <c r="K35" s="111"/>
      <c r="L35" s="111"/>
      <c r="M35" s="111"/>
      <c r="N35" s="111"/>
      <c r="O35" s="111"/>
      <c r="P35" s="111"/>
      <c r="Q35" s="86"/>
      <c r="R35" s="307">
        <f t="shared" si="2"/>
        <v>0</v>
      </c>
      <c r="S35" s="88"/>
    </row>
    <row r="36" spans="1:19" s="27" customFormat="1" ht="13" x14ac:dyDescent="0.2">
      <c r="A36" s="36"/>
      <c r="B36" s="448"/>
      <c r="C36" s="219" t="s">
        <v>40</v>
      </c>
      <c r="D36" s="221">
        <v>2</v>
      </c>
      <c r="E36" s="222">
        <f>20*100</f>
        <v>2000</v>
      </c>
      <c r="F36" s="222">
        <v>500</v>
      </c>
      <c r="G36" s="111"/>
      <c r="H36" s="111"/>
      <c r="I36" s="111"/>
      <c r="J36" s="111"/>
      <c r="K36" s="111"/>
      <c r="L36" s="111"/>
      <c r="M36" s="111"/>
      <c r="N36" s="111"/>
      <c r="O36" s="222">
        <f>4*500</f>
        <v>2000</v>
      </c>
      <c r="P36" s="111"/>
      <c r="Q36" s="223">
        <v>10000</v>
      </c>
      <c r="R36" s="307">
        <f t="shared" si="2"/>
        <v>14500</v>
      </c>
      <c r="S36" s="88"/>
    </row>
    <row r="37" spans="1:19" s="27" customFormat="1" ht="13" x14ac:dyDescent="0.2">
      <c r="A37" s="36"/>
      <c r="B37" s="448"/>
      <c r="C37" s="87" t="s">
        <v>41</v>
      </c>
      <c r="D37" s="88">
        <v>4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86"/>
      <c r="R37" s="307">
        <v>19350</v>
      </c>
      <c r="S37" s="88"/>
    </row>
    <row r="38" spans="1:19" s="27" customFormat="1" ht="13" x14ac:dyDescent="0.2">
      <c r="A38" s="36"/>
      <c r="B38" s="448"/>
      <c r="C38" s="87" t="s">
        <v>13</v>
      </c>
      <c r="D38" s="88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86"/>
      <c r="R38" s="307">
        <f t="shared" ref="R38:R53" si="3">SUM(E38:Q38)</f>
        <v>0</v>
      </c>
      <c r="S38" s="88"/>
    </row>
    <row r="39" spans="1:19" s="27" customFormat="1" ht="13" x14ac:dyDescent="0.2">
      <c r="A39" s="36"/>
      <c r="B39" s="449"/>
      <c r="C39" s="87" t="s">
        <v>36</v>
      </c>
      <c r="D39" s="88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86"/>
      <c r="R39" s="307">
        <f t="shared" si="3"/>
        <v>0</v>
      </c>
      <c r="S39" s="88"/>
    </row>
    <row r="40" spans="1:19" s="27" customFormat="1" ht="12" customHeight="1" x14ac:dyDescent="0.2">
      <c r="A40" s="36"/>
      <c r="B40" s="444" t="s">
        <v>244</v>
      </c>
      <c r="C40" s="87" t="s">
        <v>12</v>
      </c>
      <c r="D40" s="88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86"/>
      <c r="R40" s="307">
        <f t="shared" si="3"/>
        <v>0</v>
      </c>
      <c r="S40" s="88"/>
    </row>
    <row r="41" spans="1:19" s="27" customFormat="1" ht="13" x14ac:dyDescent="0.2">
      <c r="A41" s="36"/>
      <c r="B41" s="445"/>
      <c r="C41" s="87" t="s">
        <v>40</v>
      </c>
      <c r="D41" s="88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86"/>
      <c r="R41" s="307">
        <f t="shared" si="3"/>
        <v>0</v>
      </c>
      <c r="S41" s="88"/>
    </row>
    <row r="42" spans="1:19" s="27" customFormat="1" ht="13" x14ac:dyDescent="0.2">
      <c r="A42" s="36"/>
      <c r="B42" s="445"/>
      <c r="C42" s="87" t="s">
        <v>41</v>
      </c>
      <c r="D42" s="88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86"/>
      <c r="R42" s="307">
        <f t="shared" si="3"/>
        <v>0</v>
      </c>
      <c r="S42" s="88"/>
    </row>
    <row r="43" spans="1:19" s="27" customFormat="1" ht="13" x14ac:dyDescent="0.2">
      <c r="A43" s="36"/>
      <c r="B43" s="445"/>
      <c r="C43" s="89" t="s">
        <v>158</v>
      </c>
      <c r="D43" s="88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86"/>
      <c r="R43" s="307">
        <f t="shared" si="3"/>
        <v>0</v>
      </c>
      <c r="S43" s="88"/>
    </row>
    <row r="44" spans="1:19" s="27" customFormat="1" ht="13" x14ac:dyDescent="0.2">
      <c r="A44" s="36"/>
      <c r="B44" s="445"/>
      <c r="C44" s="87" t="s">
        <v>13</v>
      </c>
      <c r="D44" s="88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86"/>
      <c r="R44" s="307">
        <f t="shared" si="3"/>
        <v>0</v>
      </c>
      <c r="S44" s="88"/>
    </row>
    <row r="45" spans="1:19" s="27" customFormat="1" ht="13" x14ac:dyDescent="0.2">
      <c r="A45" s="36"/>
      <c r="B45" s="446"/>
      <c r="C45" s="87" t="s">
        <v>36</v>
      </c>
      <c r="D45" s="88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86"/>
      <c r="R45" s="307">
        <f t="shared" si="3"/>
        <v>0</v>
      </c>
      <c r="S45" s="88"/>
    </row>
    <row r="46" spans="1:19" s="27" customFormat="1" ht="12" customHeight="1" x14ac:dyDescent="0.2">
      <c r="A46" s="36"/>
      <c r="B46" s="438" t="s">
        <v>411</v>
      </c>
      <c r="C46" s="219" t="s">
        <v>12</v>
      </c>
      <c r="D46" s="221"/>
      <c r="E46" s="222"/>
      <c r="F46" s="222"/>
      <c r="G46" s="222"/>
      <c r="H46" s="111"/>
      <c r="I46" s="111"/>
      <c r="J46" s="111"/>
      <c r="K46" s="111"/>
      <c r="L46" s="111"/>
      <c r="M46" s="111"/>
      <c r="N46" s="111"/>
      <c r="O46" s="111"/>
      <c r="P46" s="111"/>
      <c r="Q46" s="86"/>
      <c r="R46" s="307">
        <f t="shared" si="3"/>
        <v>0</v>
      </c>
      <c r="S46" s="88"/>
    </row>
    <row r="47" spans="1:19" s="27" customFormat="1" ht="13" x14ac:dyDescent="0.2">
      <c r="A47" s="36"/>
      <c r="B47" s="439"/>
      <c r="C47" s="219" t="s">
        <v>40</v>
      </c>
      <c r="D47" s="221"/>
      <c r="E47" s="222"/>
      <c r="F47" s="222"/>
      <c r="G47" s="111"/>
      <c r="H47" s="111"/>
      <c r="I47" s="111"/>
      <c r="J47" s="111"/>
      <c r="K47" s="111"/>
      <c r="L47" s="111"/>
      <c r="M47" s="111"/>
      <c r="N47" s="111"/>
      <c r="O47" s="222"/>
      <c r="P47" s="111"/>
      <c r="Q47" s="86"/>
      <c r="R47" s="307">
        <f t="shared" si="3"/>
        <v>0</v>
      </c>
      <c r="S47" s="88"/>
    </row>
    <row r="48" spans="1:19" s="27" customFormat="1" ht="13" x14ac:dyDescent="0.2">
      <c r="A48" s="36"/>
      <c r="B48" s="439"/>
      <c r="C48" s="87" t="s">
        <v>41</v>
      </c>
      <c r="D48" s="221"/>
      <c r="E48" s="222"/>
      <c r="F48" s="222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86"/>
      <c r="R48" s="307">
        <f t="shared" si="3"/>
        <v>0</v>
      </c>
      <c r="S48" s="88"/>
    </row>
    <row r="49" spans="1:19" s="27" customFormat="1" ht="26" x14ac:dyDescent="0.2">
      <c r="A49" s="36"/>
      <c r="B49" s="439"/>
      <c r="C49" s="219" t="s">
        <v>318</v>
      </c>
      <c r="D49" s="221"/>
      <c r="E49" s="222"/>
      <c r="F49" s="222"/>
      <c r="G49" s="111"/>
      <c r="H49" s="111"/>
      <c r="I49" s="111"/>
      <c r="J49" s="111"/>
      <c r="K49" s="111"/>
      <c r="L49" s="111"/>
      <c r="M49" s="111"/>
      <c r="N49" s="111"/>
      <c r="O49" s="222"/>
      <c r="P49" s="111"/>
      <c r="Q49" s="86"/>
      <c r="R49" s="307">
        <f t="shared" si="3"/>
        <v>0</v>
      </c>
      <c r="S49" s="88"/>
    </row>
    <row r="50" spans="1:19" s="27" customFormat="1" ht="13" x14ac:dyDescent="0.2">
      <c r="A50" s="36"/>
      <c r="B50" s="439"/>
      <c r="C50" s="87" t="s">
        <v>13</v>
      </c>
      <c r="D50" s="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86"/>
      <c r="R50" s="307">
        <f t="shared" si="3"/>
        <v>0</v>
      </c>
      <c r="S50" s="88"/>
    </row>
    <row r="51" spans="1:19" s="27" customFormat="1" ht="13" x14ac:dyDescent="0.2">
      <c r="A51" s="36"/>
      <c r="B51" s="440"/>
      <c r="C51" s="87" t="s">
        <v>36</v>
      </c>
      <c r="D51" s="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86"/>
      <c r="R51" s="307">
        <f t="shared" si="3"/>
        <v>0</v>
      </c>
      <c r="S51" s="88"/>
    </row>
    <row r="52" spans="1:19" s="27" customFormat="1" ht="12.75" customHeight="1" x14ac:dyDescent="0.2">
      <c r="A52" s="36"/>
      <c r="B52" s="430" t="s">
        <v>164</v>
      </c>
      <c r="C52" s="87" t="s">
        <v>40</v>
      </c>
      <c r="D52" s="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86"/>
      <c r="R52" s="307">
        <f t="shared" si="3"/>
        <v>0</v>
      </c>
      <c r="S52" s="90"/>
    </row>
    <row r="53" spans="1:19" s="27" customFormat="1" ht="15.75" customHeight="1" x14ac:dyDescent="0.2">
      <c r="A53" s="36"/>
      <c r="B53" s="431"/>
      <c r="C53" s="87" t="s">
        <v>41</v>
      </c>
      <c r="D53" s="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86"/>
      <c r="R53" s="307">
        <f t="shared" si="3"/>
        <v>0</v>
      </c>
      <c r="S53" s="90"/>
    </row>
    <row r="54" spans="1:19" s="27" customFormat="1" ht="15" customHeight="1" thickBot="1" x14ac:dyDescent="0.25">
      <c r="A54" s="36"/>
      <c r="B54" s="432"/>
      <c r="C54" s="91" t="s">
        <v>158</v>
      </c>
      <c r="D54" s="9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209"/>
      <c r="R54" s="308">
        <f t="shared" si="1"/>
        <v>0</v>
      </c>
      <c r="S54" s="93"/>
    </row>
    <row r="55" spans="1:19" s="27" customFormat="1" ht="12.75" customHeight="1" x14ac:dyDescent="0.2">
      <c r="A55" s="36"/>
      <c r="B55" s="441" t="s">
        <v>243</v>
      </c>
      <c r="C55" s="87" t="s">
        <v>40</v>
      </c>
      <c r="D55" s="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86"/>
      <c r="R55" s="308">
        <f t="shared" si="1"/>
        <v>0</v>
      </c>
      <c r="S55" s="90"/>
    </row>
    <row r="56" spans="1:19" s="27" customFormat="1" ht="15.75" customHeight="1" x14ac:dyDescent="0.2">
      <c r="A56" s="36"/>
      <c r="B56" s="442"/>
      <c r="C56" s="87" t="s">
        <v>41</v>
      </c>
      <c r="D56" s="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86"/>
      <c r="R56" s="308">
        <f t="shared" si="1"/>
        <v>0</v>
      </c>
      <c r="S56" s="90"/>
    </row>
    <row r="57" spans="1:19" s="27" customFormat="1" ht="30.75" customHeight="1" thickBot="1" x14ac:dyDescent="0.25">
      <c r="A57" s="36"/>
      <c r="B57" s="443"/>
      <c r="C57" s="94" t="s">
        <v>165</v>
      </c>
      <c r="D57" s="9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209"/>
      <c r="R57" s="308">
        <f t="shared" si="1"/>
        <v>0</v>
      </c>
      <c r="S57" s="93"/>
    </row>
    <row r="58" spans="1:19" s="97" customFormat="1" ht="17" thickBot="1" x14ac:dyDescent="0.25">
      <c r="A58" s="95"/>
      <c r="B58" s="426" t="s">
        <v>152</v>
      </c>
      <c r="C58" s="427"/>
      <c r="D58" s="75"/>
      <c r="E58" s="96">
        <f>SUM(E6:E57)</f>
        <v>10400</v>
      </c>
      <c r="F58" s="96">
        <f t="shared" ref="F58:H58" si="4">SUM(F6:F57)</f>
        <v>3100</v>
      </c>
      <c r="G58" s="96">
        <f t="shared" si="4"/>
        <v>0</v>
      </c>
      <c r="H58" s="96">
        <f t="shared" si="4"/>
        <v>5250</v>
      </c>
      <c r="I58" s="96">
        <f t="shared" ref="I58" si="5">SUM(I6:I57)</f>
        <v>0</v>
      </c>
      <c r="J58" s="96">
        <f t="shared" ref="J58" si="6">SUM(J6:J57)</f>
        <v>0</v>
      </c>
      <c r="K58" s="96">
        <f t="shared" ref="K58" si="7">SUM(K6:K57)</f>
        <v>0</v>
      </c>
      <c r="L58" s="96">
        <f t="shared" ref="L58" si="8">SUM(L6:L57)</f>
        <v>0</v>
      </c>
      <c r="M58" s="96">
        <f t="shared" ref="M58" si="9">SUM(M6:M57)</f>
        <v>0</v>
      </c>
      <c r="N58" s="96">
        <f t="shared" ref="N58" si="10">SUM(N6:N57)</f>
        <v>0</v>
      </c>
      <c r="O58" s="96">
        <f>SUM(O6:O57)</f>
        <v>10400</v>
      </c>
      <c r="P58" s="96">
        <f t="shared" ref="P58" si="11">SUM(P6:P57)</f>
        <v>0</v>
      </c>
      <c r="Q58" s="96">
        <f t="shared" ref="Q58" si="12">SUM(Q6:Q57)</f>
        <v>52000</v>
      </c>
      <c r="R58" s="251">
        <f>SUM(R6:R57)</f>
        <v>100000</v>
      </c>
      <c r="S58" s="76"/>
    </row>
    <row r="59" spans="1:19" s="27" customFormat="1" ht="13" x14ac:dyDescent="0.2">
      <c r="A59" s="36"/>
      <c r="B59" s="5"/>
      <c r="C59" s="83"/>
      <c r="R59" s="84"/>
    </row>
    <row r="60" spans="1:19" x14ac:dyDescent="0.2">
      <c r="R60" s="99"/>
    </row>
    <row r="61" spans="1:19" x14ac:dyDescent="0.2">
      <c r="R61" s="99"/>
    </row>
    <row r="63" spans="1:19" x14ac:dyDescent="0.2">
      <c r="C63" s="113"/>
    </row>
  </sheetData>
  <mergeCells count="16">
    <mergeCell ref="B2:D2"/>
    <mergeCell ref="B17:B22"/>
    <mergeCell ref="B58:C58"/>
    <mergeCell ref="S4:S5"/>
    <mergeCell ref="B52:B54"/>
    <mergeCell ref="B4:B5"/>
    <mergeCell ref="C4:C5"/>
    <mergeCell ref="D4:D5"/>
    <mergeCell ref="B11:B16"/>
    <mergeCell ref="B6:B10"/>
    <mergeCell ref="B29:B34"/>
    <mergeCell ref="B46:B51"/>
    <mergeCell ref="B55:B57"/>
    <mergeCell ref="B23:B28"/>
    <mergeCell ref="B35:B39"/>
    <mergeCell ref="B40:B45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2:F26"/>
  <sheetViews>
    <sheetView topLeftCell="A13" workbookViewId="0">
      <selection activeCell="E26" sqref="E26"/>
    </sheetView>
  </sheetViews>
  <sheetFormatPr baseColWidth="10" defaultColWidth="11.5" defaultRowHeight="15" x14ac:dyDescent="0.2"/>
  <cols>
    <col min="1" max="1" width="9.5" customWidth="1"/>
    <col min="2" max="2" width="10" customWidth="1"/>
    <col min="3" max="3" width="46.6640625" customWidth="1"/>
    <col min="6" max="6" width="10.5" customWidth="1"/>
  </cols>
  <sheetData>
    <row r="2" spans="1:6" ht="16" x14ac:dyDescent="0.2">
      <c r="A2" s="450" t="s">
        <v>361</v>
      </c>
      <c r="B2" s="450"/>
      <c r="C2" s="450"/>
      <c r="D2" s="450"/>
      <c r="E2" s="450"/>
      <c r="F2" s="450"/>
    </row>
    <row r="3" spans="1:6" ht="17" thickBot="1" x14ac:dyDescent="0.25">
      <c r="A3" s="202"/>
    </row>
    <row r="4" spans="1:6" ht="16" thickBot="1" x14ac:dyDescent="0.25">
      <c r="A4" s="451" t="s">
        <v>275</v>
      </c>
      <c r="B4" s="452"/>
      <c r="C4" s="452"/>
      <c r="D4" s="452"/>
      <c r="E4" s="452"/>
      <c r="F4" s="453"/>
    </row>
    <row r="5" spans="1:6" ht="20" customHeight="1" thickBot="1" x14ac:dyDescent="0.25">
      <c r="A5" s="454"/>
      <c r="B5" s="455"/>
      <c r="C5" s="456"/>
      <c r="D5" s="128" t="s">
        <v>185</v>
      </c>
      <c r="E5" s="129" t="s">
        <v>186</v>
      </c>
      <c r="F5" s="129" t="s">
        <v>187</v>
      </c>
    </row>
    <row r="6" spans="1:6" ht="20" customHeight="1" thickBot="1" x14ac:dyDescent="0.25">
      <c r="A6" s="457" t="s">
        <v>276</v>
      </c>
      <c r="B6" s="457" t="s">
        <v>277</v>
      </c>
      <c r="C6" s="130" t="s">
        <v>188</v>
      </c>
      <c r="D6" s="131">
        <v>0</v>
      </c>
      <c r="E6" s="131">
        <v>0</v>
      </c>
      <c r="F6" s="243">
        <v>0</v>
      </c>
    </row>
    <row r="7" spans="1:6" ht="20" customHeight="1" thickBot="1" x14ac:dyDescent="0.25">
      <c r="A7" s="458"/>
      <c r="B7" s="458"/>
      <c r="C7" s="130" t="s">
        <v>324</v>
      </c>
      <c r="D7" s="205">
        <v>1</v>
      </c>
      <c r="E7" s="206">
        <v>70000</v>
      </c>
      <c r="F7" s="244">
        <f>D7*E7</f>
        <v>70000</v>
      </c>
    </row>
    <row r="8" spans="1:6" ht="20" customHeight="1" thickBot="1" x14ac:dyDescent="0.25">
      <c r="A8" s="458"/>
      <c r="B8" s="458"/>
      <c r="C8" s="220" t="s">
        <v>368</v>
      </c>
      <c r="D8" s="205">
        <v>1</v>
      </c>
      <c r="E8" s="206">
        <v>80000</v>
      </c>
      <c r="F8" s="244">
        <f>D8*E8</f>
        <v>80000</v>
      </c>
    </row>
    <row r="9" spans="1:6" ht="20" customHeight="1" thickBot="1" x14ac:dyDescent="0.25">
      <c r="A9" s="458"/>
      <c r="B9" s="460"/>
      <c r="C9" s="130" t="s">
        <v>331</v>
      </c>
      <c r="D9" s="205">
        <v>0</v>
      </c>
      <c r="E9" s="206">
        <v>45000</v>
      </c>
      <c r="F9" s="244">
        <f t="shared" ref="F9:F12" si="0">D9*E9</f>
        <v>0</v>
      </c>
    </row>
    <row r="10" spans="1:6" ht="20" customHeight="1" thickBot="1" x14ac:dyDescent="0.25">
      <c r="A10" s="458"/>
      <c r="B10" s="461" t="s">
        <v>189</v>
      </c>
      <c r="C10" s="141" t="s">
        <v>279</v>
      </c>
      <c r="D10" s="205">
        <v>0</v>
      </c>
      <c r="E10" s="206">
        <v>800000</v>
      </c>
      <c r="F10" s="244">
        <f t="shared" si="0"/>
        <v>0</v>
      </c>
    </row>
    <row r="11" spans="1:6" ht="20" customHeight="1" thickBot="1" x14ac:dyDescent="0.25">
      <c r="A11" s="458"/>
      <c r="B11" s="460"/>
      <c r="C11" s="141" t="s">
        <v>280</v>
      </c>
      <c r="D11" s="131">
        <v>0</v>
      </c>
      <c r="E11" s="132">
        <v>90000</v>
      </c>
      <c r="F11" s="244">
        <f t="shared" si="0"/>
        <v>0</v>
      </c>
    </row>
    <row r="12" spans="1:6" ht="25.5" customHeight="1" thickBot="1" x14ac:dyDescent="0.25">
      <c r="A12" s="459"/>
      <c r="B12" s="203" t="s">
        <v>278</v>
      </c>
      <c r="C12" s="141" t="s">
        <v>281</v>
      </c>
      <c r="D12" s="131">
        <v>0</v>
      </c>
      <c r="E12" s="132">
        <v>1000000</v>
      </c>
      <c r="F12" s="244">
        <f t="shared" si="0"/>
        <v>0</v>
      </c>
    </row>
    <row r="13" spans="1:6" ht="20" customHeight="1" thickBot="1" x14ac:dyDescent="0.25">
      <c r="A13" s="127"/>
      <c r="B13" s="133"/>
      <c r="C13" s="134"/>
      <c r="D13" s="135"/>
      <c r="E13" s="208" t="s">
        <v>283</v>
      </c>
      <c r="F13" s="207">
        <f>SUM(F6:F12)</f>
        <v>150000</v>
      </c>
    </row>
    <row r="14" spans="1:6" ht="20" customHeight="1" thickBot="1" x14ac:dyDescent="0.25">
      <c r="A14" s="451" t="s">
        <v>282</v>
      </c>
      <c r="B14" s="452"/>
      <c r="C14" s="452"/>
      <c r="D14" s="452"/>
      <c r="E14" s="452"/>
      <c r="F14" s="453"/>
    </row>
    <row r="15" spans="1:6" ht="20" customHeight="1" thickBot="1" x14ac:dyDescent="0.25">
      <c r="A15" s="468" t="s">
        <v>284</v>
      </c>
      <c r="B15" s="468" t="s">
        <v>285</v>
      </c>
      <c r="C15" s="128" t="s">
        <v>286</v>
      </c>
      <c r="D15" s="245">
        <v>71980</v>
      </c>
      <c r="E15" s="471"/>
      <c r="F15" s="472"/>
    </row>
    <row r="16" spans="1:6" ht="20" customHeight="1" thickBot="1" x14ac:dyDescent="0.25">
      <c r="A16" s="469"/>
      <c r="B16" s="469"/>
      <c r="C16" s="130" t="s">
        <v>367</v>
      </c>
      <c r="D16" s="246">
        <v>40000</v>
      </c>
      <c r="E16" s="473"/>
      <c r="F16" s="474"/>
    </row>
    <row r="17" spans="1:6" ht="20" customHeight="1" thickBot="1" x14ac:dyDescent="0.25">
      <c r="A17" s="469"/>
      <c r="B17" s="469"/>
      <c r="C17" s="130" t="s">
        <v>190</v>
      </c>
      <c r="D17" s="247">
        <v>0</v>
      </c>
      <c r="E17" s="473"/>
      <c r="F17" s="474"/>
    </row>
    <row r="18" spans="1:6" ht="20" customHeight="1" thickBot="1" x14ac:dyDescent="0.25">
      <c r="A18" s="469"/>
      <c r="B18" s="470"/>
      <c r="C18" s="130" t="s">
        <v>325</v>
      </c>
      <c r="D18" s="248">
        <v>0</v>
      </c>
      <c r="E18" s="473"/>
      <c r="F18" s="474"/>
    </row>
    <row r="19" spans="1:6" ht="20" customHeight="1" thickBot="1" x14ac:dyDescent="0.25">
      <c r="A19" s="469"/>
      <c r="B19" s="476" t="s">
        <v>321</v>
      </c>
      <c r="C19" s="477"/>
      <c r="D19" s="403">
        <v>25000</v>
      </c>
      <c r="E19" s="473"/>
      <c r="F19" s="474"/>
    </row>
    <row r="20" spans="1:6" ht="20" customHeight="1" thickBot="1" x14ac:dyDescent="0.25">
      <c r="A20" s="469"/>
      <c r="B20" s="478" t="s">
        <v>322</v>
      </c>
      <c r="C20" s="479"/>
      <c r="D20" s="404">
        <v>10000</v>
      </c>
      <c r="E20" s="473"/>
      <c r="F20" s="474"/>
    </row>
    <row r="21" spans="1:6" ht="20" customHeight="1" thickBot="1" x14ac:dyDescent="0.25">
      <c r="A21" s="469"/>
      <c r="B21" s="468" t="s">
        <v>287</v>
      </c>
      <c r="C21" s="130" t="s">
        <v>332</v>
      </c>
      <c r="D21" s="405">
        <v>5000</v>
      </c>
      <c r="E21" s="473"/>
      <c r="F21" s="474"/>
    </row>
    <row r="22" spans="1:6" ht="20" customHeight="1" thickBot="1" x14ac:dyDescent="0.25">
      <c r="A22" s="470"/>
      <c r="B22" s="480"/>
      <c r="C22" s="130" t="s">
        <v>288</v>
      </c>
      <c r="D22" s="247">
        <v>0</v>
      </c>
      <c r="E22" s="473"/>
      <c r="F22" s="474"/>
    </row>
    <row r="23" spans="1:6" ht="20" customHeight="1" thickBot="1" x14ac:dyDescent="0.25">
      <c r="A23" s="138"/>
      <c r="C23" s="136" t="s">
        <v>191</v>
      </c>
      <c r="D23" s="247">
        <f>SUM(D15:D22)</f>
        <v>151980</v>
      </c>
      <c r="E23" s="473"/>
      <c r="F23" s="474"/>
    </row>
    <row r="24" spans="1:6" ht="20" customHeight="1" thickBot="1" x14ac:dyDescent="0.25">
      <c r="A24" s="139"/>
      <c r="B24" s="134"/>
      <c r="C24" s="204" t="s">
        <v>290</v>
      </c>
      <c r="D24" s="137">
        <f>D23*12</f>
        <v>1823760</v>
      </c>
      <c r="E24" s="454"/>
      <c r="F24" s="475"/>
    </row>
    <row r="25" spans="1:6" ht="20" customHeight="1" thickBot="1" x14ac:dyDescent="0.25">
      <c r="A25" s="462" t="s">
        <v>289</v>
      </c>
      <c r="B25" s="463"/>
      <c r="C25" s="464"/>
      <c r="D25" s="465">
        <f>SUM(F13+D24)</f>
        <v>1973760</v>
      </c>
      <c r="E25" s="466"/>
      <c r="F25" s="467"/>
    </row>
    <row r="26" spans="1:6" x14ac:dyDescent="0.2">
      <c r="A26" s="140"/>
      <c r="D26" s="144"/>
      <c r="E26" s="143"/>
    </row>
  </sheetData>
  <mergeCells count="15">
    <mergeCell ref="A25:C25"/>
    <mergeCell ref="D25:F25"/>
    <mergeCell ref="A15:A22"/>
    <mergeCell ref="B15:B18"/>
    <mergeCell ref="E15:F24"/>
    <mergeCell ref="B19:C19"/>
    <mergeCell ref="B20:C20"/>
    <mergeCell ref="B21:B22"/>
    <mergeCell ref="A2:F2"/>
    <mergeCell ref="A14:F14"/>
    <mergeCell ref="A4:F4"/>
    <mergeCell ref="A5:C5"/>
    <mergeCell ref="A6:A12"/>
    <mergeCell ref="B6:B9"/>
    <mergeCell ref="B10:B11"/>
  </mergeCells>
  <pageMargins left="0.25" right="0.25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P5" sqref="P5"/>
    </sheetView>
  </sheetViews>
  <sheetFormatPr baseColWidth="10" defaultColWidth="8.83203125" defaultRowHeight="15" x14ac:dyDescent="0.2"/>
  <cols>
    <col min="2" max="2" width="6" customWidth="1"/>
    <col min="4" max="4" width="13.5" customWidth="1"/>
    <col min="8" max="8" width="13.83203125" customWidth="1"/>
    <col min="9" max="9" width="17" customWidth="1"/>
    <col min="10" max="10" width="9.33203125" customWidth="1"/>
  </cols>
  <sheetData>
    <row r="1" spans="1:9" ht="16" x14ac:dyDescent="0.2">
      <c r="A1" s="186" t="s">
        <v>362</v>
      </c>
    </row>
    <row r="2" spans="1:9" ht="7.5" customHeight="1" thickBot="1" x14ac:dyDescent="0.25"/>
    <row r="3" spans="1:9" ht="16" thickBot="1" x14ac:dyDescent="0.25">
      <c r="A3" s="481" t="s">
        <v>19</v>
      </c>
      <c r="B3" s="482"/>
      <c r="C3" s="483" t="s">
        <v>261</v>
      </c>
      <c r="D3" s="484"/>
      <c r="E3" s="484"/>
      <c r="F3" s="484"/>
      <c r="G3" s="484"/>
      <c r="H3" s="484"/>
      <c r="I3" s="485"/>
    </row>
    <row r="4" spans="1:9" ht="90" customHeight="1" thickBot="1" x14ac:dyDescent="0.25">
      <c r="A4" s="187" t="s">
        <v>2</v>
      </c>
      <c r="B4" s="188" t="s">
        <v>262</v>
      </c>
      <c r="C4" s="189" t="s">
        <v>263</v>
      </c>
      <c r="D4" s="189" t="s">
        <v>264</v>
      </c>
      <c r="E4" s="189" t="s">
        <v>339</v>
      </c>
      <c r="F4" s="189" t="s">
        <v>340</v>
      </c>
      <c r="G4" s="189" t="s">
        <v>265</v>
      </c>
      <c r="H4" s="190" t="s">
        <v>266</v>
      </c>
      <c r="I4" s="191" t="s">
        <v>274</v>
      </c>
    </row>
    <row r="5" spans="1:9" ht="15" customHeight="1" x14ac:dyDescent="0.2">
      <c r="A5" s="167"/>
      <c r="B5" s="168">
        <v>2021</v>
      </c>
      <c r="C5" s="169"/>
      <c r="D5" s="168"/>
      <c r="E5" s="168"/>
      <c r="F5" s="168"/>
      <c r="G5" s="168"/>
      <c r="H5" s="192"/>
      <c r="I5" s="179"/>
    </row>
    <row r="6" spans="1:9" x14ac:dyDescent="0.2">
      <c r="A6" s="171" t="s">
        <v>3</v>
      </c>
      <c r="B6" s="172">
        <v>2022</v>
      </c>
      <c r="C6" s="172"/>
      <c r="D6" s="172"/>
      <c r="E6" s="193"/>
      <c r="F6" s="193"/>
      <c r="G6" s="172"/>
      <c r="H6" s="194"/>
      <c r="I6" s="173"/>
    </row>
    <row r="7" spans="1:9" ht="16" thickBot="1" x14ac:dyDescent="0.25">
      <c r="A7" s="174"/>
      <c r="B7" s="175">
        <v>2023</v>
      </c>
      <c r="C7" s="175"/>
      <c r="D7" s="195"/>
      <c r="E7" s="175"/>
      <c r="F7" s="175"/>
      <c r="G7" s="175"/>
      <c r="H7" s="196"/>
      <c r="I7" s="176"/>
    </row>
    <row r="8" spans="1:9" x14ac:dyDescent="0.2">
      <c r="A8" s="167"/>
      <c r="B8" s="168">
        <v>2021</v>
      </c>
      <c r="C8" s="168"/>
      <c r="D8" s="178"/>
      <c r="E8" s="168"/>
      <c r="F8" s="168"/>
      <c r="G8" s="169"/>
      <c r="H8" s="192"/>
      <c r="I8" s="170"/>
    </row>
    <row r="9" spans="1:9" x14ac:dyDescent="0.2">
      <c r="A9" s="177" t="s">
        <v>4</v>
      </c>
      <c r="B9" s="172">
        <v>2022</v>
      </c>
      <c r="C9" s="172"/>
      <c r="D9" s="193"/>
      <c r="E9" s="172"/>
      <c r="F9" s="172"/>
      <c r="G9" s="172"/>
      <c r="H9" s="194"/>
      <c r="I9" s="173"/>
    </row>
    <row r="10" spans="1:9" ht="16" thickBot="1" x14ac:dyDescent="0.25">
      <c r="A10" s="174"/>
      <c r="B10" s="175">
        <v>2023</v>
      </c>
      <c r="C10" s="175"/>
      <c r="D10" s="175"/>
      <c r="E10" s="197"/>
      <c r="F10" s="197"/>
      <c r="G10" s="175"/>
      <c r="H10" s="198"/>
      <c r="I10" s="176"/>
    </row>
    <row r="11" spans="1:9" x14ac:dyDescent="0.2">
      <c r="A11" s="167"/>
      <c r="B11" s="168">
        <v>2021</v>
      </c>
      <c r="C11" s="168"/>
      <c r="D11" s="169"/>
      <c r="E11" s="169"/>
      <c r="F11" s="169"/>
      <c r="G11" s="168"/>
      <c r="H11" s="192"/>
      <c r="I11" s="170"/>
    </row>
    <row r="12" spans="1:9" x14ac:dyDescent="0.2">
      <c r="A12" s="171" t="s">
        <v>5</v>
      </c>
      <c r="B12" s="172">
        <v>2022</v>
      </c>
      <c r="C12" s="172"/>
      <c r="D12" s="172"/>
      <c r="E12" s="172"/>
      <c r="F12" s="172"/>
      <c r="G12" s="172"/>
      <c r="H12" s="194"/>
      <c r="I12" s="184"/>
    </row>
    <row r="13" spans="1:9" ht="16" thickBot="1" x14ac:dyDescent="0.25">
      <c r="A13" s="174"/>
      <c r="B13" s="175">
        <v>2023</v>
      </c>
      <c r="C13" s="197"/>
      <c r="D13" s="175"/>
      <c r="E13" s="175"/>
      <c r="F13" s="175"/>
      <c r="G13" s="175"/>
      <c r="H13" s="198"/>
      <c r="I13" s="176"/>
    </row>
    <row r="14" spans="1:9" x14ac:dyDescent="0.2">
      <c r="A14" s="167"/>
      <c r="B14" s="168">
        <v>2021</v>
      </c>
      <c r="C14" s="168"/>
      <c r="D14" s="178"/>
      <c r="E14" s="168"/>
      <c r="F14" s="168"/>
      <c r="G14" s="168"/>
      <c r="H14" s="192"/>
      <c r="I14" s="170"/>
    </row>
    <row r="15" spans="1:9" x14ac:dyDescent="0.2">
      <c r="A15" s="171" t="s">
        <v>20</v>
      </c>
      <c r="B15" s="172">
        <v>2022</v>
      </c>
      <c r="C15" s="193"/>
      <c r="D15" s="172"/>
      <c r="E15" s="172"/>
      <c r="F15" s="172"/>
      <c r="G15" s="172"/>
      <c r="H15" s="194"/>
      <c r="I15" s="173"/>
    </row>
    <row r="16" spans="1:9" ht="16" thickBot="1" x14ac:dyDescent="0.25">
      <c r="A16" s="174"/>
      <c r="B16" s="175">
        <v>2023</v>
      </c>
      <c r="C16" s="175"/>
      <c r="D16" s="175"/>
      <c r="E16" s="175"/>
      <c r="F16" s="175"/>
      <c r="G16" s="175"/>
      <c r="H16" s="198"/>
      <c r="I16" s="176"/>
    </row>
    <row r="17" spans="1:9" x14ac:dyDescent="0.2">
      <c r="A17" s="167"/>
      <c r="B17" s="168">
        <v>2021</v>
      </c>
      <c r="C17" s="168"/>
      <c r="D17" s="168"/>
      <c r="E17" s="168"/>
      <c r="F17" s="168"/>
      <c r="G17" s="168"/>
      <c r="H17" s="199"/>
      <c r="I17" s="170"/>
    </row>
    <row r="18" spans="1:9" x14ac:dyDescent="0.2">
      <c r="A18" s="171" t="s">
        <v>21</v>
      </c>
      <c r="B18" s="172">
        <v>2022</v>
      </c>
      <c r="C18" s="172"/>
      <c r="D18" s="172"/>
      <c r="E18" s="172"/>
      <c r="F18" s="172"/>
      <c r="G18" s="193"/>
      <c r="H18" s="194"/>
      <c r="I18" s="173"/>
    </row>
    <row r="19" spans="1:9" ht="16" thickBot="1" x14ac:dyDescent="0.25">
      <c r="A19" s="174"/>
      <c r="B19" s="175">
        <v>2023</v>
      </c>
      <c r="C19" s="175"/>
      <c r="D19" s="175"/>
      <c r="E19" s="175"/>
      <c r="F19" s="175"/>
      <c r="G19" s="175"/>
      <c r="H19" s="198"/>
      <c r="I19" s="176"/>
    </row>
    <row r="20" spans="1:9" x14ac:dyDescent="0.2">
      <c r="A20" s="167"/>
      <c r="B20" s="168">
        <v>2021</v>
      </c>
      <c r="C20" s="168"/>
      <c r="D20" s="168"/>
      <c r="E20" s="168"/>
      <c r="F20" s="168"/>
      <c r="G20" s="168"/>
      <c r="H20" s="192"/>
      <c r="I20" s="170"/>
    </row>
    <row r="21" spans="1:9" x14ac:dyDescent="0.2">
      <c r="A21" s="177" t="s">
        <v>22</v>
      </c>
      <c r="B21" s="172">
        <v>2022</v>
      </c>
      <c r="C21" s="172"/>
      <c r="D21" s="172"/>
      <c r="E21" s="172"/>
      <c r="F21" s="172"/>
      <c r="G21" s="200"/>
      <c r="H21" s="194"/>
      <c r="I21" s="173"/>
    </row>
    <row r="22" spans="1:9" ht="16" thickBot="1" x14ac:dyDescent="0.25">
      <c r="A22" s="174"/>
      <c r="B22" s="175">
        <v>2023</v>
      </c>
      <c r="C22" s="175"/>
      <c r="D22" s="175"/>
      <c r="E22" s="175"/>
      <c r="F22" s="175"/>
      <c r="G22" s="175"/>
      <c r="H22" s="198"/>
      <c r="I22" s="176"/>
    </row>
    <row r="23" spans="1:9" x14ac:dyDescent="0.2">
      <c r="A23" s="167"/>
      <c r="B23" s="168">
        <v>2021</v>
      </c>
      <c r="C23" s="168"/>
      <c r="D23" s="168"/>
      <c r="E23" s="168"/>
      <c r="F23" s="168"/>
      <c r="G23" s="168"/>
      <c r="H23" s="192"/>
      <c r="I23" s="170"/>
    </row>
    <row r="24" spans="1:9" x14ac:dyDescent="0.2">
      <c r="A24" s="171" t="s">
        <v>23</v>
      </c>
      <c r="B24" s="172">
        <v>2022</v>
      </c>
      <c r="C24" s="172"/>
      <c r="D24" s="172"/>
      <c r="E24" s="172"/>
      <c r="F24" s="172"/>
      <c r="G24" s="172"/>
      <c r="H24" s="194"/>
      <c r="I24" s="173"/>
    </row>
    <row r="25" spans="1:9" ht="16" thickBot="1" x14ac:dyDescent="0.25">
      <c r="A25" s="174"/>
      <c r="B25" s="175">
        <v>2023</v>
      </c>
      <c r="C25" s="175"/>
      <c r="D25" s="175"/>
      <c r="E25" s="175"/>
      <c r="F25" s="175"/>
      <c r="G25" s="175"/>
      <c r="H25" s="198"/>
      <c r="I25" s="176"/>
    </row>
    <row r="26" spans="1:9" x14ac:dyDescent="0.2">
      <c r="A26" s="167"/>
      <c r="B26" s="168">
        <v>2021</v>
      </c>
      <c r="C26" s="168"/>
      <c r="D26" s="168"/>
      <c r="E26" s="168"/>
      <c r="F26" s="168"/>
      <c r="G26" s="168"/>
      <c r="H26" s="192"/>
      <c r="I26" s="170"/>
    </row>
    <row r="27" spans="1:9" x14ac:dyDescent="0.2">
      <c r="A27" s="171" t="s">
        <v>267</v>
      </c>
      <c r="B27" s="172">
        <v>2022</v>
      </c>
      <c r="C27" s="172"/>
      <c r="D27" s="172"/>
      <c r="E27" s="172"/>
      <c r="F27" s="172"/>
      <c r="G27" s="172"/>
      <c r="H27" s="194"/>
      <c r="I27" s="173"/>
    </row>
    <row r="28" spans="1:9" ht="16" thickBot="1" x14ac:dyDescent="0.25">
      <c r="A28" s="174"/>
      <c r="B28" s="175">
        <v>2023</v>
      </c>
      <c r="C28" s="175"/>
      <c r="D28" s="175"/>
      <c r="E28" s="175"/>
      <c r="F28" s="175"/>
      <c r="G28" s="175"/>
      <c r="H28" s="198"/>
      <c r="I28" s="176"/>
    </row>
    <row r="29" spans="1:9" x14ac:dyDescent="0.2">
      <c r="A29" s="167"/>
      <c r="B29" s="168">
        <v>2021</v>
      </c>
      <c r="C29" s="168"/>
      <c r="D29" s="168"/>
      <c r="E29" s="168"/>
      <c r="F29" s="168"/>
      <c r="G29" s="168"/>
      <c r="H29" s="192"/>
      <c r="I29" s="170"/>
    </row>
    <row r="30" spans="1:9" x14ac:dyDescent="0.2">
      <c r="A30" s="171" t="s">
        <v>25</v>
      </c>
      <c r="B30" s="172">
        <v>2022</v>
      </c>
      <c r="C30" s="172"/>
      <c r="D30" s="172"/>
      <c r="E30" s="172"/>
      <c r="F30" s="172"/>
      <c r="G30" s="172"/>
      <c r="H30" s="194"/>
      <c r="I30" s="173"/>
    </row>
    <row r="31" spans="1:9" ht="16" thickBot="1" x14ac:dyDescent="0.25">
      <c r="A31" s="174"/>
      <c r="B31" s="175">
        <v>2023</v>
      </c>
      <c r="C31" s="175"/>
      <c r="D31" s="175"/>
      <c r="E31" s="175"/>
      <c r="F31" s="175"/>
      <c r="G31" s="175"/>
      <c r="H31" s="198"/>
      <c r="I31" s="185"/>
    </row>
    <row r="32" spans="1:9" x14ac:dyDescent="0.2">
      <c r="A32" s="167"/>
      <c r="B32" s="168">
        <v>2021</v>
      </c>
      <c r="C32" s="168"/>
      <c r="D32" s="169"/>
      <c r="E32" s="178"/>
      <c r="F32" s="178"/>
      <c r="G32" s="168"/>
      <c r="H32" s="192"/>
      <c r="I32" s="170"/>
    </row>
    <row r="33" spans="1:9" x14ac:dyDescent="0.2">
      <c r="A33" s="171" t="s">
        <v>26</v>
      </c>
      <c r="B33" s="172">
        <v>2022</v>
      </c>
      <c r="C33" s="172"/>
      <c r="D33" s="172"/>
      <c r="E33" s="193"/>
      <c r="F33" s="193"/>
      <c r="G33" s="172"/>
      <c r="H33" s="194"/>
      <c r="I33" s="173"/>
    </row>
    <row r="34" spans="1:9" ht="16" thickBot="1" x14ac:dyDescent="0.25">
      <c r="A34" s="174"/>
      <c r="B34" s="175">
        <v>2023</v>
      </c>
      <c r="C34" s="175"/>
      <c r="D34" s="175"/>
      <c r="E34" s="175"/>
      <c r="F34" s="175"/>
      <c r="G34" s="175"/>
      <c r="H34" s="198"/>
      <c r="I34" s="176"/>
    </row>
    <row r="35" spans="1:9" x14ac:dyDescent="0.2">
      <c r="A35" s="167"/>
      <c r="B35" s="168">
        <v>2021</v>
      </c>
      <c r="C35" s="168"/>
      <c r="D35" s="168"/>
      <c r="E35" s="168"/>
      <c r="F35" s="168"/>
      <c r="G35" s="168"/>
      <c r="H35" s="192"/>
      <c r="I35" s="170"/>
    </row>
    <row r="36" spans="1:9" x14ac:dyDescent="0.2">
      <c r="A36" s="177" t="s">
        <v>27</v>
      </c>
      <c r="B36" s="172">
        <v>2022</v>
      </c>
      <c r="C36" s="172"/>
      <c r="D36" s="172"/>
      <c r="E36" s="172"/>
      <c r="F36" s="172"/>
      <c r="G36" s="172"/>
      <c r="H36" s="201"/>
      <c r="I36" s="173"/>
    </row>
    <row r="37" spans="1:9" ht="16" thickBot="1" x14ac:dyDescent="0.25">
      <c r="A37" s="174"/>
      <c r="B37" s="175">
        <v>2023</v>
      </c>
      <c r="C37" s="175"/>
      <c r="D37" s="197"/>
      <c r="E37" s="175"/>
      <c r="F37" s="175"/>
      <c r="G37" s="175"/>
      <c r="H37" s="198"/>
      <c r="I37" s="176"/>
    </row>
    <row r="38" spans="1:9" x14ac:dyDescent="0.2">
      <c r="A38" s="167"/>
      <c r="B38" s="168">
        <v>2021</v>
      </c>
      <c r="C38" s="168"/>
      <c r="D38" s="168"/>
      <c r="E38" s="168"/>
      <c r="F38" s="168"/>
      <c r="G38" s="168"/>
      <c r="H38" s="192"/>
      <c r="I38" s="170"/>
    </row>
    <row r="39" spans="1:9" x14ac:dyDescent="0.2">
      <c r="A39" s="177" t="s">
        <v>28</v>
      </c>
      <c r="B39" s="172">
        <v>2022</v>
      </c>
      <c r="C39" s="172"/>
      <c r="D39" s="172"/>
      <c r="E39" s="172"/>
      <c r="F39" s="172"/>
      <c r="G39" s="172"/>
      <c r="H39" s="194"/>
      <c r="I39" s="173"/>
    </row>
    <row r="40" spans="1:9" ht="16" thickBot="1" x14ac:dyDescent="0.25">
      <c r="A40" s="174"/>
      <c r="B40" s="175">
        <v>2023</v>
      </c>
      <c r="C40" s="175"/>
      <c r="D40" s="175"/>
      <c r="E40" s="175"/>
      <c r="F40" s="175"/>
      <c r="G40" s="175"/>
      <c r="H40" s="198"/>
      <c r="I40" s="176"/>
    </row>
    <row r="41" spans="1:9" x14ac:dyDescent="0.2">
      <c r="A41" s="268"/>
      <c r="B41" s="268"/>
      <c r="C41" s="268">
        <v>2021</v>
      </c>
      <c r="D41" s="269"/>
      <c r="E41" s="268"/>
      <c r="F41" s="268">
        <v>2022</v>
      </c>
      <c r="G41" s="270"/>
      <c r="H41" s="268">
        <v>2023</v>
      </c>
      <c r="I41" s="271"/>
    </row>
    <row r="42" spans="1:9" x14ac:dyDescent="0.2">
      <c r="B42" s="267"/>
      <c r="C42" s="267"/>
    </row>
    <row r="43" spans="1:9" x14ac:dyDescent="0.2">
      <c r="B43" s="267"/>
      <c r="C43" s="267"/>
    </row>
    <row r="44" spans="1:9" x14ac:dyDescent="0.2">
      <c r="B44" s="267"/>
      <c r="C44" s="267"/>
    </row>
  </sheetData>
  <mergeCells count="2">
    <mergeCell ref="A3:B3"/>
    <mergeCell ref="C3:I3"/>
  </mergeCells>
  <pageMargins left="0.25" right="0.25" top="0.75" bottom="0.75" header="0.3" footer="0.3"/>
  <pageSetup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D28"/>
  <sheetViews>
    <sheetView zoomScale="90" zoomScaleNormal="90" zoomScalePageLayoutView="90" workbookViewId="0">
      <selection activeCell="G6" sqref="G6"/>
    </sheetView>
  </sheetViews>
  <sheetFormatPr baseColWidth="10" defaultColWidth="11.5" defaultRowHeight="15" x14ac:dyDescent="0.2"/>
  <cols>
    <col min="1" max="1" width="4.33203125" style="142" customWidth="1"/>
    <col min="2" max="2" width="9.5" style="142" customWidth="1"/>
    <col min="3" max="3" width="60.1640625" customWidth="1"/>
    <col min="4" max="4" width="23.6640625" customWidth="1"/>
  </cols>
  <sheetData>
    <row r="1" spans="1:4" ht="16" x14ac:dyDescent="0.2">
      <c r="B1" s="486" t="s">
        <v>363</v>
      </c>
      <c r="C1" s="486"/>
    </row>
    <row r="2" spans="1:4" ht="8.25" customHeight="1" x14ac:dyDescent="0.2"/>
    <row r="3" spans="1:4" x14ac:dyDescent="0.2">
      <c r="A3" s="161" t="s">
        <v>49</v>
      </c>
      <c r="B3" s="157" t="s">
        <v>197</v>
      </c>
      <c r="C3" s="158" t="s">
        <v>195</v>
      </c>
      <c r="D3" s="159" t="s">
        <v>196</v>
      </c>
    </row>
    <row r="4" spans="1:4" ht="28" x14ac:dyDescent="0.2">
      <c r="A4" s="162">
        <v>1</v>
      </c>
      <c r="B4" s="12" t="s">
        <v>200</v>
      </c>
      <c r="C4" s="181" t="s">
        <v>198</v>
      </c>
      <c r="D4" s="160" t="s">
        <v>199</v>
      </c>
    </row>
    <row r="5" spans="1:4" ht="33" customHeight="1" x14ac:dyDescent="0.2">
      <c r="A5" s="162">
        <v>2</v>
      </c>
      <c r="B5" s="12" t="s">
        <v>202</v>
      </c>
      <c r="C5" s="181" t="s">
        <v>252</v>
      </c>
      <c r="D5" s="160" t="s">
        <v>201</v>
      </c>
    </row>
    <row r="6" spans="1:4" ht="25.5" customHeight="1" x14ac:dyDescent="0.2">
      <c r="A6" s="163">
        <v>3</v>
      </c>
      <c r="B6" s="180" t="s">
        <v>4</v>
      </c>
      <c r="C6" s="183" t="s">
        <v>345</v>
      </c>
      <c r="D6" s="165" t="s">
        <v>251</v>
      </c>
    </row>
    <row r="7" spans="1:4" ht="26" x14ac:dyDescent="0.2">
      <c r="A7" s="162">
        <v>4</v>
      </c>
      <c r="B7" s="12" t="s">
        <v>5</v>
      </c>
      <c r="C7" s="181" t="s">
        <v>245</v>
      </c>
      <c r="D7" s="160" t="s">
        <v>203</v>
      </c>
    </row>
    <row r="8" spans="1:4" x14ac:dyDescent="0.2">
      <c r="A8" s="163">
        <v>4</v>
      </c>
      <c r="B8" s="180" t="s">
        <v>253</v>
      </c>
      <c r="C8" s="182" t="s">
        <v>268</v>
      </c>
      <c r="D8" s="164" t="s">
        <v>251</v>
      </c>
    </row>
    <row r="9" spans="1:4" ht="42" x14ac:dyDescent="0.2">
      <c r="A9" s="162">
        <v>5</v>
      </c>
      <c r="B9" s="12" t="s">
        <v>20</v>
      </c>
      <c r="C9" s="181" t="s">
        <v>204</v>
      </c>
      <c r="D9" s="160" t="s">
        <v>205</v>
      </c>
    </row>
    <row r="10" spans="1:4" ht="42" x14ac:dyDescent="0.2">
      <c r="A10" s="162">
        <v>6</v>
      </c>
      <c r="B10" s="12" t="s">
        <v>208</v>
      </c>
      <c r="C10" s="181" t="s">
        <v>206</v>
      </c>
      <c r="D10" s="160" t="s">
        <v>207</v>
      </c>
    </row>
    <row r="11" spans="1:4" ht="26" x14ac:dyDescent="0.2">
      <c r="A11" s="162">
        <v>7</v>
      </c>
      <c r="B11" s="12" t="s">
        <v>210</v>
      </c>
      <c r="C11" s="181" t="s">
        <v>209</v>
      </c>
      <c r="D11" s="160" t="s">
        <v>203</v>
      </c>
    </row>
    <row r="12" spans="1:4" ht="28" x14ac:dyDescent="0.2">
      <c r="A12" s="162">
        <v>8</v>
      </c>
      <c r="B12" s="12" t="s">
        <v>213</v>
      </c>
      <c r="C12" s="181" t="s">
        <v>211</v>
      </c>
      <c r="D12" s="160" t="s">
        <v>212</v>
      </c>
    </row>
    <row r="13" spans="1:4" ht="39" x14ac:dyDescent="0.2">
      <c r="A13" s="162">
        <v>9</v>
      </c>
      <c r="B13" s="12" t="s">
        <v>215</v>
      </c>
      <c r="C13" s="181" t="s">
        <v>246</v>
      </c>
      <c r="D13" s="160" t="s">
        <v>214</v>
      </c>
    </row>
    <row r="14" spans="1:4" x14ac:dyDescent="0.2">
      <c r="A14" s="163">
        <v>10</v>
      </c>
      <c r="B14" s="180" t="s">
        <v>22</v>
      </c>
      <c r="C14" s="182" t="s">
        <v>254</v>
      </c>
      <c r="D14" s="164" t="s">
        <v>251</v>
      </c>
    </row>
    <row r="15" spans="1:4" x14ac:dyDescent="0.2">
      <c r="A15" s="162">
        <v>11</v>
      </c>
      <c r="B15" s="12" t="s">
        <v>215</v>
      </c>
      <c r="C15" s="181" t="s">
        <v>247</v>
      </c>
      <c r="D15" s="160" t="s">
        <v>214</v>
      </c>
    </row>
    <row r="16" spans="1:4" x14ac:dyDescent="0.2">
      <c r="A16" s="162">
        <v>12</v>
      </c>
      <c r="B16" s="12" t="s">
        <v>216</v>
      </c>
      <c r="C16" s="181" t="s">
        <v>248</v>
      </c>
      <c r="D16" s="160" t="s">
        <v>214</v>
      </c>
    </row>
    <row r="17" spans="1:4" ht="26" x14ac:dyDescent="0.2">
      <c r="A17" s="163">
        <v>13</v>
      </c>
      <c r="B17" s="180" t="s">
        <v>217</v>
      </c>
      <c r="C17" s="182" t="s">
        <v>269</v>
      </c>
      <c r="D17" s="164" t="s">
        <v>251</v>
      </c>
    </row>
    <row r="18" spans="1:4" ht="39" x14ac:dyDescent="0.2">
      <c r="A18" s="162">
        <v>14</v>
      </c>
      <c r="B18" s="12" t="s">
        <v>219</v>
      </c>
      <c r="C18" s="181" t="s">
        <v>218</v>
      </c>
      <c r="D18" s="160" t="s">
        <v>214</v>
      </c>
    </row>
    <row r="19" spans="1:4" ht="26" x14ac:dyDescent="0.2">
      <c r="A19" s="162">
        <v>15</v>
      </c>
      <c r="B19" s="12" t="s">
        <v>24</v>
      </c>
      <c r="C19" s="181" t="s">
        <v>220</v>
      </c>
      <c r="D19" s="160" t="s">
        <v>203</v>
      </c>
    </row>
    <row r="20" spans="1:4" ht="33.75" customHeight="1" x14ac:dyDescent="0.2">
      <c r="A20" s="162">
        <v>16</v>
      </c>
      <c r="B20" s="12" t="s">
        <v>222</v>
      </c>
      <c r="C20" s="181" t="s">
        <v>221</v>
      </c>
      <c r="D20" s="160" t="s">
        <v>214</v>
      </c>
    </row>
    <row r="21" spans="1:4" x14ac:dyDescent="0.2">
      <c r="A21" s="163">
        <v>17</v>
      </c>
      <c r="B21" s="180" t="s">
        <v>25</v>
      </c>
      <c r="C21" s="182" t="s">
        <v>270</v>
      </c>
      <c r="D21" s="164" t="s">
        <v>251</v>
      </c>
    </row>
    <row r="22" spans="1:4" ht="39" x14ac:dyDescent="0.2">
      <c r="A22" s="162">
        <v>17</v>
      </c>
      <c r="B22" s="12" t="s">
        <v>223</v>
      </c>
      <c r="C22" s="181" t="s">
        <v>250</v>
      </c>
      <c r="D22" s="160" t="s">
        <v>214</v>
      </c>
    </row>
    <row r="23" spans="1:4" ht="28" x14ac:dyDescent="0.2">
      <c r="A23" s="162">
        <v>18</v>
      </c>
      <c r="B23" s="12" t="s">
        <v>226</v>
      </c>
      <c r="C23" s="181" t="s">
        <v>224</v>
      </c>
      <c r="D23" s="160" t="s">
        <v>225</v>
      </c>
    </row>
    <row r="24" spans="1:4" ht="26" x14ac:dyDescent="0.2">
      <c r="A24" s="162">
        <v>19</v>
      </c>
      <c r="B24" s="12" t="s">
        <v>227</v>
      </c>
      <c r="C24" s="181" t="s">
        <v>249</v>
      </c>
      <c r="D24" s="160" t="s">
        <v>214</v>
      </c>
    </row>
    <row r="25" spans="1:4" ht="25.5" customHeight="1" x14ac:dyDescent="0.2">
      <c r="A25" s="163">
        <v>20</v>
      </c>
      <c r="B25" s="180" t="s">
        <v>28</v>
      </c>
      <c r="C25" s="182" t="s">
        <v>271</v>
      </c>
      <c r="D25" s="164" t="s">
        <v>251</v>
      </c>
    </row>
    <row r="26" spans="1:4" ht="24" customHeight="1" x14ac:dyDescent="0.2">
      <c r="A26" s="163">
        <v>21</v>
      </c>
      <c r="B26" s="180" t="s">
        <v>228</v>
      </c>
      <c r="C26" s="182" t="s">
        <v>272</v>
      </c>
      <c r="D26" s="164" t="s">
        <v>251</v>
      </c>
    </row>
    <row r="27" spans="1:4" ht="14" customHeight="1" x14ac:dyDescent="0.2">
      <c r="A27" s="162">
        <v>22</v>
      </c>
      <c r="B27" s="12" t="s">
        <v>230</v>
      </c>
      <c r="C27" s="181" t="s">
        <v>229</v>
      </c>
      <c r="D27" s="160" t="s">
        <v>214</v>
      </c>
    </row>
    <row r="28" spans="1:4" x14ac:dyDescent="0.2">
      <c r="A28" s="163">
        <v>22</v>
      </c>
      <c r="B28" s="180" t="s">
        <v>28</v>
      </c>
      <c r="C28" s="182" t="s">
        <v>273</v>
      </c>
      <c r="D28" s="164" t="s">
        <v>251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2:F134"/>
  <sheetViews>
    <sheetView workbookViewId="0">
      <selection activeCell="D17" sqref="D17"/>
    </sheetView>
  </sheetViews>
  <sheetFormatPr baseColWidth="10" defaultColWidth="10.6640625" defaultRowHeight="16" x14ac:dyDescent="0.2"/>
  <cols>
    <col min="1" max="1" width="14.5" style="9" customWidth="1"/>
    <col min="2" max="2" width="59.83203125" style="15" customWidth="1"/>
    <col min="3" max="3" width="44.1640625" style="16" customWidth="1"/>
    <col min="4" max="16384" width="10.6640625" style="8"/>
  </cols>
  <sheetData>
    <row r="2" spans="1:3" x14ac:dyDescent="0.2">
      <c r="A2" s="487" t="s">
        <v>151</v>
      </c>
      <c r="B2" s="487"/>
      <c r="C2" s="487"/>
    </row>
    <row r="3" spans="1:3" ht="17" thickBot="1" x14ac:dyDescent="0.25">
      <c r="A3" s="17" t="s">
        <v>150</v>
      </c>
    </row>
    <row r="4" spans="1:3" ht="21" thickBot="1" x14ac:dyDescent="0.25">
      <c r="A4" s="77" t="s">
        <v>55</v>
      </c>
      <c r="B4" s="78" t="s">
        <v>146</v>
      </c>
      <c r="C4" s="79" t="s">
        <v>147</v>
      </c>
    </row>
    <row r="5" spans="1:3" ht="15" customHeight="1" x14ac:dyDescent="0.2">
      <c r="A5" s="494" t="s">
        <v>145</v>
      </c>
      <c r="B5" s="272" t="s">
        <v>56</v>
      </c>
      <c r="C5" s="273" t="s">
        <v>59</v>
      </c>
    </row>
    <row r="6" spans="1:3" ht="15" customHeight="1" x14ac:dyDescent="0.2">
      <c r="A6" s="495"/>
      <c r="B6" s="274" t="s">
        <v>57</v>
      </c>
      <c r="C6" s="275" t="s">
        <v>58</v>
      </c>
    </row>
    <row r="7" spans="1:3" x14ac:dyDescent="0.2">
      <c r="A7" s="495"/>
      <c r="B7" s="274" t="s">
        <v>60</v>
      </c>
      <c r="C7" s="275" t="s">
        <v>61</v>
      </c>
    </row>
    <row r="8" spans="1:3" ht="25.25" customHeight="1" x14ac:dyDescent="0.2">
      <c r="A8" s="495"/>
      <c r="B8" s="276" t="s">
        <v>100</v>
      </c>
      <c r="C8" s="277" t="s">
        <v>101</v>
      </c>
    </row>
    <row r="9" spans="1:3" ht="15" customHeight="1" x14ac:dyDescent="0.2">
      <c r="A9" s="495"/>
      <c r="B9" s="274" t="s">
        <v>123</v>
      </c>
      <c r="C9" s="275" t="s">
        <v>124</v>
      </c>
    </row>
    <row r="10" spans="1:3" ht="15" customHeight="1" x14ac:dyDescent="0.2">
      <c r="A10" s="495"/>
      <c r="B10" s="274" t="s">
        <v>93</v>
      </c>
      <c r="C10" s="275" t="s">
        <v>92</v>
      </c>
    </row>
    <row r="11" spans="1:3" ht="27.75" customHeight="1" x14ac:dyDescent="0.2">
      <c r="A11" s="495"/>
      <c r="B11" s="303" t="s">
        <v>96</v>
      </c>
      <c r="C11" s="275" t="s">
        <v>97</v>
      </c>
    </row>
    <row r="12" spans="1:3" ht="15" customHeight="1" x14ac:dyDescent="0.2">
      <c r="A12" s="495"/>
      <c r="B12" s="274" t="s">
        <v>94</v>
      </c>
      <c r="C12" s="275" t="s">
        <v>95</v>
      </c>
    </row>
    <row r="13" spans="1:3" ht="27" customHeight="1" x14ac:dyDescent="0.2">
      <c r="A13" s="495"/>
      <c r="B13" s="303" t="s">
        <v>98</v>
      </c>
      <c r="C13" s="275" t="s">
        <v>99</v>
      </c>
    </row>
    <row r="14" spans="1:3" ht="15" customHeight="1" x14ac:dyDescent="0.2">
      <c r="A14" s="495"/>
      <c r="B14" s="274" t="s">
        <v>120</v>
      </c>
      <c r="C14" s="275" t="s">
        <v>119</v>
      </c>
    </row>
    <row r="15" spans="1:3" x14ac:dyDescent="0.2">
      <c r="A15" s="495"/>
      <c r="B15" s="274" t="s">
        <v>121</v>
      </c>
      <c r="C15" s="275" t="s">
        <v>122</v>
      </c>
    </row>
    <row r="16" spans="1:3" ht="26" x14ac:dyDescent="0.2">
      <c r="A16" s="495"/>
      <c r="B16" s="274" t="s">
        <v>103</v>
      </c>
      <c r="C16" s="275" t="s">
        <v>102</v>
      </c>
    </row>
    <row r="17" spans="1:3" ht="26.25" customHeight="1" x14ac:dyDescent="0.2">
      <c r="A17" s="495"/>
      <c r="B17" s="303" t="s">
        <v>75</v>
      </c>
      <c r="C17" s="275" t="s">
        <v>67</v>
      </c>
    </row>
    <row r="18" spans="1:3" ht="30.75" customHeight="1" thickBot="1" x14ac:dyDescent="0.25">
      <c r="A18" s="496"/>
      <c r="B18" s="278" t="s">
        <v>78</v>
      </c>
      <c r="C18" s="279" t="s">
        <v>62</v>
      </c>
    </row>
    <row r="19" spans="1:3" ht="15" customHeight="1" x14ac:dyDescent="0.2">
      <c r="A19" s="488" t="s">
        <v>175</v>
      </c>
      <c r="B19" s="280" t="s">
        <v>77</v>
      </c>
      <c r="C19" s="281" t="s">
        <v>63</v>
      </c>
    </row>
    <row r="20" spans="1:3" ht="15" customHeight="1" x14ac:dyDescent="0.2">
      <c r="A20" s="489"/>
      <c r="B20" s="282" t="s">
        <v>127</v>
      </c>
      <c r="C20" s="283" t="s">
        <v>126</v>
      </c>
    </row>
    <row r="21" spans="1:3" ht="15" customHeight="1" x14ac:dyDescent="0.2">
      <c r="A21" s="489"/>
      <c r="B21" s="282" t="s">
        <v>141</v>
      </c>
      <c r="C21" s="283" t="s">
        <v>104</v>
      </c>
    </row>
    <row r="22" spans="1:3" x14ac:dyDescent="0.2">
      <c r="A22" s="489"/>
      <c r="B22" s="282" t="s">
        <v>142</v>
      </c>
      <c r="C22" s="283" t="s">
        <v>113</v>
      </c>
    </row>
    <row r="23" spans="1:3" ht="15" customHeight="1" x14ac:dyDescent="0.2">
      <c r="A23" s="489"/>
      <c r="B23" s="282" t="s">
        <v>140</v>
      </c>
      <c r="C23" s="283" t="s">
        <v>90</v>
      </c>
    </row>
    <row r="24" spans="1:3" ht="44.25" customHeight="1" thickBot="1" x14ac:dyDescent="0.25">
      <c r="A24" s="490"/>
      <c r="B24" s="284"/>
      <c r="C24" s="285" t="s">
        <v>80</v>
      </c>
    </row>
    <row r="25" spans="1:3" ht="15" customHeight="1" x14ac:dyDescent="0.2">
      <c r="A25" s="491" t="s">
        <v>125</v>
      </c>
      <c r="B25" s="272" t="s">
        <v>148</v>
      </c>
      <c r="C25" s="273" t="s">
        <v>144</v>
      </c>
    </row>
    <row r="26" spans="1:3" ht="31.5" customHeight="1" thickBot="1" x14ac:dyDescent="0.25">
      <c r="A26" s="493"/>
      <c r="B26" s="286"/>
      <c r="C26" s="279" t="s">
        <v>143</v>
      </c>
    </row>
    <row r="27" spans="1:3" ht="26" customHeight="1" x14ac:dyDescent="0.2">
      <c r="A27" s="488" t="s">
        <v>176</v>
      </c>
      <c r="B27" s="280" t="s">
        <v>84</v>
      </c>
      <c r="C27" s="281" t="s">
        <v>83</v>
      </c>
    </row>
    <row r="28" spans="1:3" ht="26" customHeight="1" x14ac:dyDescent="0.2">
      <c r="A28" s="489"/>
      <c r="B28" s="287" t="s">
        <v>76</v>
      </c>
      <c r="C28" s="288" t="s">
        <v>64</v>
      </c>
    </row>
    <row r="29" spans="1:3" ht="66" customHeight="1" thickBot="1" x14ac:dyDescent="0.25">
      <c r="A29" s="490"/>
      <c r="B29" s="289" t="s">
        <v>178</v>
      </c>
      <c r="C29" s="290" t="s">
        <v>177</v>
      </c>
    </row>
    <row r="30" spans="1:3" ht="26" customHeight="1" x14ac:dyDescent="0.2">
      <c r="A30" s="491" t="s">
        <v>139</v>
      </c>
      <c r="B30" s="272" t="s">
        <v>74</v>
      </c>
      <c r="C30" s="273" t="s">
        <v>79</v>
      </c>
    </row>
    <row r="31" spans="1:3" ht="26" customHeight="1" x14ac:dyDescent="0.2">
      <c r="A31" s="492"/>
      <c r="B31" s="274" t="s">
        <v>106</v>
      </c>
      <c r="C31" s="275" t="s">
        <v>107</v>
      </c>
    </row>
    <row r="32" spans="1:3" ht="61.5" customHeight="1" thickBot="1" x14ac:dyDescent="0.25">
      <c r="A32" s="493"/>
      <c r="B32" s="278" t="s">
        <v>73</v>
      </c>
      <c r="C32" s="279" t="s">
        <v>69</v>
      </c>
    </row>
    <row r="33" spans="1:3" x14ac:dyDescent="0.2">
      <c r="A33" s="488" t="s">
        <v>138</v>
      </c>
      <c r="B33" s="291" t="s">
        <v>82</v>
      </c>
      <c r="C33" s="292" t="s">
        <v>81</v>
      </c>
    </row>
    <row r="34" spans="1:3" ht="15" customHeight="1" x14ac:dyDescent="0.2">
      <c r="A34" s="489"/>
      <c r="B34" s="1" t="s">
        <v>87</v>
      </c>
      <c r="C34" s="293" t="s">
        <v>88</v>
      </c>
    </row>
    <row r="35" spans="1:3" ht="27.75" customHeight="1" thickBot="1" x14ac:dyDescent="0.25">
      <c r="A35" s="490"/>
      <c r="B35" s="294" t="s">
        <v>86</v>
      </c>
      <c r="C35" s="295" t="s">
        <v>85</v>
      </c>
    </row>
    <row r="36" spans="1:3" ht="15" customHeight="1" x14ac:dyDescent="0.2">
      <c r="A36" s="491" t="s">
        <v>128</v>
      </c>
      <c r="B36" s="272" t="s">
        <v>72</v>
      </c>
      <c r="C36" s="273" t="s">
        <v>68</v>
      </c>
    </row>
    <row r="37" spans="1:3" ht="15" customHeight="1" x14ac:dyDescent="0.2">
      <c r="A37" s="492"/>
      <c r="B37" s="274" t="s">
        <v>71</v>
      </c>
      <c r="C37" s="296" t="s">
        <v>129</v>
      </c>
    </row>
    <row r="38" spans="1:3" ht="25.5" customHeight="1" x14ac:dyDescent="0.2">
      <c r="A38" s="492"/>
      <c r="B38" s="274" t="s">
        <v>70</v>
      </c>
      <c r="C38" s="304" t="s">
        <v>111</v>
      </c>
    </row>
    <row r="39" spans="1:3" ht="17" thickBot="1" x14ac:dyDescent="0.25">
      <c r="A39" s="492"/>
      <c r="B39" s="297"/>
      <c r="C39" s="298" t="s">
        <v>105</v>
      </c>
    </row>
    <row r="40" spans="1:3" ht="15" customHeight="1" x14ac:dyDescent="0.2">
      <c r="A40" s="491" t="s">
        <v>172</v>
      </c>
      <c r="B40" s="299"/>
      <c r="C40" s="292" t="s">
        <v>115</v>
      </c>
    </row>
    <row r="41" spans="1:3" ht="15" customHeight="1" x14ac:dyDescent="0.2">
      <c r="A41" s="492"/>
      <c r="B41" s="300"/>
      <c r="C41" s="293" t="s">
        <v>114</v>
      </c>
    </row>
    <row r="42" spans="1:3" ht="15" customHeight="1" x14ac:dyDescent="0.2">
      <c r="A42" s="492"/>
      <c r="B42" s="300"/>
      <c r="C42" s="293" t="s">
        <v>108</v>
      </c>
    </row>
    <row r="43" spans="1:3" ht="15" customHeight="1" x14ac:dyDescent="0.2">
      <c r="A43" s="492"/>
      <c r="B43" s="300"/>
      <c r="C43" s="293" t="s">
        <v>110</v>
      </c>
    </row>
    <row r="44" spans="1:3" ht="15" customHeight="1" x14ac:dyDescent="0.2">
      <c r="A44" s="492"/>
      <c r="B44" s="1"/>
      <c r="C44" s="293" t="s">
        <v>116</v>
      </c>
    </row>
    <row r="45" spans="1:3" ht="15" customHeight="1" x14ac:dyDescent="0.2">
      <c r="A45" s="492"/>
      <c r="B45" s="301" t="s">
        <v>135</v>
      </c>
      <c r="C45" s="293" t="s">
        <v>91</v>
      </c>
    </row>
    <row r="46" spans="1:3" ht="15" customHeight="1" x14ac:dyDescent="0.2">
      <c r="A46" s="492"/>
      <c r="B46" s="301" t="s">
        <v>130</v>
      </c>
      <c r="C46" s="293" t="s">
        <v>137</v>
      </c>
    </row>
    <row r="47" spans="1:3" ht="15" customHeight="1" x14ac:dyDescent="0.2">
      <c r="A47" s="492"/>
      <c r="B47" s="301" t="s">
        <v>131</v>
      </c>
      <c r="C47" s="293" t="s">
        <v>132</v>
      </c>
    </row>
    <row r="48" spans="1:3" ht="15" customHeight="1" x14ac:dyDescent="0.2">
      <c r="A48" s="492"/>
      <c r="B48" s="301" t="s">
        <v>133</v>
      </c>
      <c r="C48" s="293" t="s">
        <v>134</v>
      </c>
    </row>
    <row r="49" spans="1:3" ht="15" customHeight="1" x14ac:dyDescent="0.2">
      <c r="A49" s="492"/>
      <c r="B49" s="301" t="s">
        <v>136</v>
      </c>
      <c r="C49" s="293" t="s">
        <v>89</v>
      </c>
    </row>
    <row r="50" spans="1:3" x14ac:dyDescent="0.2">
      <c r="A50" s="492"/>
      <c r="B50" s="282" t="s">
        <v>65</v>
      </c>
      <c r="C50" s="293" t="s">
        <v>109</v>
      </c>
    </row>
    <row r="51" spans="1:3" ht="16" customHeight="1" thickBot="1" x14ac:dyDescent="0.25">
      <c r="A51" s="493"/>
      <c r="B51" s="302" t="s">
        <v>66</v>
      </c>
      <c r="C51" s="295" t="s">
        <v>112</v>
      </c>
    </row>
    <row r="52" spans="1:3" ht="15" customHeight="1" x14ac:dyDescent="0.2"/>
    <row r="53" spans="1:3" ht="15" customHeight="1" x14ac:dyDescent="0.2"/>
    <row r="54" spans="1:3" ht="15" customHeight="1" x14ac:dyDescent="0.2"/>
    <row r="55" spans="1:3" ht="15" customHeight="1" x14ac:dyDescent="0.2"/>
    <row r="56" spans="1:3" ht="15" customHeight="1" x14ac:dyDescent="0.2"/>
    <row r="57" spans="1:3" ht="15" customHeight="1" x14ac:dyDescent="0.2"/>
    <row r="59" spans="1:3" ht="15" customHeight="1" x14ac:dyDescent="0.2"/>
    <row r="60" spans="1:3" ht="15" customHeight="1" x14ac:dyDescent="0.2"/>
    <row r="61" spans="1:3" ht="15" customHeight="1" x14ac:dyDescent="0.2"/>
    <row r="62" spans="1:3" ht="15" customHeight="1" x14ac:dyDescent="0.2"/>
    <row r="63" spans="1:3" ht="15" customHeight="1" x14ac:dyDescent="0.2">
      <c r="A63" s="8"/>
      <c r="B63" s="8"/>
      <c r="C63" s="8"/>
    </row>
    <row r="64" spans="1:3" ht="15" customHeight="1" x14ac:dyDescent="0.2">
      <c r="A64" s="8"/>
      <c r="B64" s="8"/>
      <c r="C64" s="8"/>
    </row>
    <row r="65" spans="1:3" x14ac:dyDescent="0.2">
      <c r="A65" s="8"/>
      <c r="B65" s="8"/>
      <c r="C65" s="8"/>
    </row>
    <row r="66" spans="1:3" ht="15" customHeight="1" x14ac:dyDescent="0.2">
      <c r="A66" s="8"/>
      <c r="B66" s="8"/>
      <c r="C66" s="8"/>
    </row>
    <row r="67" spans="1:3" ht="15" customHeight="1" x14ac:dyDescent="0.2">
      <c r="A67" s="8"/>
      <c r="B67" s="8"/>
      <c r="C67" s="8"/>
    </row>
    <row r="68" spans="1:3" ht="15" customHeight="1" x14ac:dyDescent="0.2">
      <c r="A68" s="8"/>
      <c r="B68" s="8"/>
      <c r="C68" s="8"/>
    </row>
    <row r="69" spans="1:3" ht="15" customHeight="1" x14ac:dyDescent="0.2">
      <c r="A69" s="8"/>
      <c r="B69" s="8"/>
      <c r="C69" s="8"/>
    </row>
    <row r="70" spans="1:3" ht="15" customHeight="1" x14ac:dyDescent="0.2">
      <c r="A70" s="8"/>
      <c r="B70" s="8"/>
      <c r="C70" s="8"/>
    </row>
    <row r="71" spans="1:3" x14ac:dyDescent="0.2">
      <c r="A71" s="8"/>
      <c r="B71" s="8"/>
      <c r="C71" s="8"/>
    </row>
    <row r="72" spans="1:3" ht="15" customHeight="1" x14ac:dyDescent="0.2">
      <c r="A72" s="8"/>
      <c r="B72" s="8"/>
      <c r="C72" s="8"/>
    </row>
    <row r="73" spans="1:3" ht="15" customHeight="1" x14ac:dyDescent="0.2">
      <c r="A73" s="8"/>
      <c r="B73" s="8"/>
      <c r="C73" s="8"/>
    </row>
    <row r="74" spans="1:3" ht="15" customHeight="1" x14ac:dyDescent="0.2">
      <c r="A74" s="8"/>
      <c r="B74" s="8"/>
      <c r="C74" s="8"/>
    </row>
    <row r="75" spans="1:3" ht="15" customHeight="1" x14ac:dyDescent="0.2">
      <c r="A75" s="8"/>
      <c r="B75" s="8"/>
      <c r="C75" s="8"/>
    </row>
    <row r="76" spans="1:3" ht="15" customHeight="1" x14ac:dyDescent="0.2">
      <c r="A76" s="8"/>
      <c r="B76" s="8"/>
      <c r="C76" s="8"/>
    </row>
    <row r="77" spans="1:3" ht="15" customHeight="1" x14ac:dyDescent="0.2">
      <c r="A77" s="8"/>
      <c r="B77" s="8"/>
      <c r="C77" s="8"/>
    </row>
    <row r="78" spans="1:3" ht="15" customHeight="1" x14ac:dyDescent="0.2">
      <c r="A78" s="8"/>
      <c r="B78" s="8"/>
      <c r="C78" s="8"/>
    </row>
    <row r="79" spans="1:3" ht="46.25" customHeight="1" x14ac:dyDescent="0.2"/>
    <row r="80" spans="1:3" ht="21" customHeight="1" x14ac:dyDescent="0.2"/>
    <row r="81" spans="1:6" ht="21" customHeight="1" x14ac:dyDescent="0.2"/>
    <row r="82" spans="1:6" ht="21" customHeight="1" x14ac:dyDescent="0.2"/>
    <row r="83" spans="1:6" ht="21" customHeight="1" x14ac:dyDescent="0.2"/>
    <row r="84" spans="1:6" ht="21" customHeight="1" x14ac:dyDescent="0.2"/>
    <row r="85" spans="1:6" ht="21" customHeight="1" x14ac:dyDescent="0.2"/>
    <row r="86" spans="1:6" ht="21" customHeight="1" x14ac:dyDescent="0.2"/>
    <row r="87" spans="1:6" ht="21" customHeight="1" x14ac:dyDescent="0.2"/>
    <row r="88" spans="1:6" ht="23" customHeight="1" x14ac:dyDescent="0.2"/>
    <row r="89" spans="1:6" ht="47" customHeight="1" x14ac:dyDescent="0.2"/>
    <row r="90" spans="1:6" ht="21" customHeight="1" x14ac:dyDescent="0.2"/>
    <row r="91" spans="1:6" ht="21" customHeight="1" x14ac:dyDescent="0.2"/>
    <row r="92" spans="1:6" ht="21" customHeight="1" x14ac:dyDescent="0.2"/>
    <row r="93" spans="1:6" ht="21" customHeight="1" x14ac:dyDescent="0.2"/>
    <row r="94" spans="1:6" s="14" customFormat="1" ht="21" customHeight="1" x14ac:dyDescent="0.2">
      <c r="A94" s="9"/>
      <c r="B94" s="15"/>
      <c r="C94" s="16"/>
      <c r="D94" s="8"/>
      <c r="E94" s="8"/>
      <c r="F94" s="8"/>
    </row>
    <row r="95" spans="1:6" s="14" customFormat="1" ht="21" customHeight="1" x14ac:dyDescent="0.2">
      <c r="A95" s="9"/>
      <c r="B95" s="15"/>
      <c r="C95" s="16"/>
      <c r="D95" s="8"/>
      <c r="E95" s="8"/>
      <c r="F95" s="8"/>
    </row>
    <row r="96" spans="1:6" ht="22.25" customHeight="1" x14ac:dyDescent="0.2"/>
    <row r="97" spans="1:6" ht="49.25" customHeight="1" x14ac:dyDescent="0.2"/>
    <row r="98" spans="1:6" ht="20" customHeight="1" x14ac:dyDescent="0.2"/>
    <row r="99" spans="1:6" ht="21" customHeight="1" x14ac:dyDescent="0.2"/>
    <row r="100" spans="1:6" ht="21" customHeight="1" x14ac:dyDescent="0.2"/>
    <row r="101" spans="1:6" ht="21" customHeight="1" x14ac:dyDescent="0.2"/>
    <row r="102" spans="1:6" s="14" customFormat="1" ht="21" customHeight="1" x14ac:dyDescent="0.2">
      <c r="A102" s="9"/>
      <c r="B102" s="15"/>
      <c r="C102" s="16"/>
      <c r="D102" s="8"/>
      <c r="E102" s="8"/>
      <c r="F102" s="8"/>
    </row>
    <row r="103" spans="1:6" s="14" customFormat="1" ht="21" customHeight="1" x14ac:dyDescent="0.2">
      <c r="A103" s="9"/>
      <c r="B103" s="15"/>
      <c r="C103" s="16"/>
      <c r="D103" s="8"/>
      <c r="E103" s="8"/>
      <c r="F103" s="8"/>
    </row>
    <row r="104" spans="1:6" s="14" customFormat="1" ht="21" customHeight="1" x14ac:dyDescent="0.2">
      <c r="A104" s="9"/>
      <c r="B104" s="15"/>
      <c r="C104" s="16"/>
      <c r="D104" s="8"/>
      <c r="E104" s="8"/>
      <c r="F104" s="8"/>
    </row>
    <row r="105" spans="1:6" s="14" customFormat="1" ht="21" customHeight="1" x14ac:dyDescent="0.2">
      <c r="A105" s="9"/>
      <c r="B105" s="15"/>
      <c r="C105" s="16"/>
      <c r="D105" s="8"/>
      <c r="E105" s="8"/>
      <c r="F105" s="8"/>
    </row>
    <row r="106" spans="1:6" ht="21" customHeight="1" x14ac:dyDescent="0.2"/>
    <row r="107" spans="1:6" ht="21" customHeight="1" x14ac:dyDescent="0.2"/>
    <row r="108" spans="1:6" ht="21" customHeight="1" x14ac:dyDescent="0.2"/>
    <row r="109" spans="1:6" ht="21" customHeight="1" x14ac:dyDescent="0.2"/>
    <row r="110" spans="1:6" ht="21" customHeight="1" x14ac:dyDescent="0.2"/>
    <row r="111" spans="1:6" x14ac:dyDescent="0.2">
      <c r="A111" s="8"/>
      <c r="B111" s="8"/>
      <c r="C111" s="8"/>
    </row>
    <row r="112" spans="1:6" x14ac:dyDescent="0.2">
      <c r="A112" s="8"/>
      <c r="B112" s="8"/>
      <c r="C112" s="8"/>
    </row>
    <row r="113" spans="1:3" x14ac:dyDescent="0.2">
      <c r="A113" s="8"/>
      <c r="B113" s="8"/>
      <c r="C113" s="8"/>
    </row>
    <row r="114" spans="1:3" x14ac:dyDescent="0.2">
      <c r="A114" s="8"/>
      <c r="B114" s="8"/>
      <c r="C114" s="8"/>
    </row>
    <row r="115" spans="1:3" x14ac:dyDescent="0.2">
      <c r="A115" s="8"/>
      <c r="B115" s="8"/>
      <c r="C115" s="8"/>
    </row>
    <row r="116" spans="1:3" x14ac:dyDescent="0.2">
      <c r="A116" s="8"/>
      <c r="B116" s="8"/>
      <c r="C116" s="8"/>
    </row>
    <row r="117" spans="1:3" x14ac:dyDescent="0.2">
      <c r="A117" s="8"/>
      <c r="B117" s="8"/>
      <c r="C117" s="8"/>
    </row>
    <row r="118" spans="1:3" x14ac:dyDescent="0.2">
      <c r="A118" s="8"/>
      <c r="B118" s="8"/>
      <c r="C118" s="8"/>
    </row>
    <row r="119" spans="1:3" x14ac:dyDescent="0.2">
      <c r="A119" s="8"/>
      <c r="B119" s="8"/>
      <c r="C119" s="8"/>
    </row>
    <row r="120" spans="1:3" x14ac:dyDescent="0.2">
      <c r="A120" s="8"/>
      <c r="B120" s="8"/>
      <c r="C120" s="8"/>
    </row>
    <row r="121" spans="1:3" x14ac:dyDescent="0.2">
      <c r="A121" s="8"/>
      <c r="B121" s="8"/>
      <c r="C121" s="8"/>
    </row>
    <row r="122" spans="1:3" x14ac:dyDescent="0.2">
      <c r="A122" s="8"/>
      <c r="B122" s="8"/>
      <c r="C122" s="8"/>
    </row>
    <row r="123" spans="1:3" x14ac:dyDescent="0.2">
      <c r="A123" s="8"/>
      <c r="B123" s="8"/>
      <c r="C123" s="8"/>
    </row>
    <row r="124" spans="1:3" x14ac:dyDescent="0.2">
      <c r="A124" s="8"/>
      <c r="B124" s="8"/>
      <c r="C124" s="8"/>
    </row>
    <row r="125" spans="1:3" x14ac:dyDescent="0.2">
      <c r="A125" s="8"/>
      <c r="B125" s="8"/>
      <c r="C125" s="8"/>
    </row>
    <row r="126" spans="1:3" x14ac:dyDescent="0.2">
      <c r="A126" s="8"/>
      <c r="B126" s="8"/>
      <c r="C126" s="8"/>
    </row>
    <row r="127" spans="1:3" x14ac:dyDescent="0.2">
      <c r="A127" s="8"/>
      <c r="B127" s="8"/>
      <c r="C127" s="8"/>
    </row>
    <row r="128" spans="1:3" x14ac:dyDescent="0.2">
      <c r="A128" s="8"/>
      <c r="B128" s="8"/>
      <c r="C128" s="8"/>
    </row>
    <row r="129" spans="1:3" x14ac:dyDescent="0.2">
      <c r="A129" s="8"/>
      <c r="B129" s="8"/>
      <c r="C129" s="8"/>
    </row>
    <row r="130" spans="1:3" x14ac:dyDescent="0.2">
      <c r="A130" s="8"/>
      <c r="B130" s="8"/>
      <c r="C130" s="8"/>
    </row>
    <row r="131" spans="1:3" x14ac:dyDescent="0.2">
      <c r="A131" s="8"/>
      <c r="B131" s="8"/>
      <c r="C131" s="8"/>
    </row>
    <row r="132" spans="1:3" x14ac:dyDescent="0.2">
      <c r="A132" s="8"/>
      <c r="B132" s="8"/>
      <c r="C132" s="8"/>
    </row>
    <row r="133" spans="1:3" x14ac:dyDescent="0.2">
      <c r="A133" s="8"/>
      <c r="B133" s="8"/>
      <c r="C133" s="8"/>
    </row>
    <row r="134" spans="1:3" x14ac:dyDescent="0.2">
      <c r="A134" s="8"/>
      <c r="B134" s="8"/>
      <c r="C134" s="8"/>
    </row>
  </sheetData>
  <mergeCells count="9">
    <mergeCell ref="A2:C2"/>
    <mergeCell ref="A27:A29"/>
    <mergeCell ref="A36:A39"/>
    <mergeCell ref="A40:A51"/>
    <mergeCell ref="A5:A18"/>
    <mergeCell ref="A19:A24"/>
    <mergeCell ref="A25:A26"/>
    <mergeCell ref="A30:A32"/>
    <mergeCell ref="A33:A35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Buxheti vjetor detajuar 2022</vt:lpstr>
      <vt:lpstr>plani punes KB Mat 2022</vt:lpstr>
      <vt:lpstr>Plani i konsul. me shpenzime</vt:lpstr>
      <vt:lpstr>Kosto e Sekretariatit</vt:lpstr>
      <vt:lpstr>Plani trajnimit KB Mat</vt:lpstr>
      <vt:lpstr>Cikli i Buxhetit KB MAT</vt:lpstr>
      <vt:lpstr>Normat Planet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Plani Vjetor dhe Buxheti KB Kurbin</dc:subject>
  <dc:creator>Bardhok Ndreca</dc:creator>
  <cp:lastModifiedBy>Microsoft Office User</cp:lastModifiedBy>
  <cp:lastPrinted>2020-09-18T14:52:23Z</cp:lastPrinted>
  <dcterms:created xsi:type="dcterms:W3CDTF">2019-10-10T10:32:29Z</dcterms:created>
  <dcterms:modified xsi:type="dcterms:W3CDTF">2022-01-04T22:13:29Z</dcterms:modified>
</cp:coreProperties>
</file>